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0340" windowHeight="7950"/>
  </bookViews>
  <sheets>
    <sheet name="Instructions" sheetId="2" r:id="rId1"/>
    <sheet name="Other" sheetId="7" r:id="rId2"/>
  </sheets>
  <definedNames>
    <definedName name="zzzzz">#REF!</definedName>
  </definedNames>
  <calcPr calcId="124519"/>
</workbook>
</file>

<file path=xl/calcChain.xml><?xml version="1.0" encoding="utf-8"?>
<calcChain xmlns="http://schemas.openxmlformats.org/spreadsheetml/2006/main">
  <c r="K10" i="7"/>
  <c r="D27"/>
  <c r="L29" l="1"/>
  <c r="K29" s="1"/>
  <c r="D25"/>
  <c r="F35" s="1"/>
  <c r="G20"/>
  <c r="J19"/>
  <c r="J27" s="1"/>
  <c r="J20"/>
  <c r="J22"/>
  <c r="J25"/>
  <c r="N21"/>
  <c r="N20"/>
  <c r="K28" s="1"/>
  <c r="D19"/>
  <c r="D26" s="1"/>
  <c r="F34" s="1"/>
  <c r="J30"/>
  <c r="K27"/>
  <c r="K32" l="1"/>
  <c r="F37"/>
  <c r="G39" s="1"/>
  <c r="J21"/>
  <c r="J23" s="1"/>
  <c r="J24" s="1"/>
  <c r="J26"/>
  <c r="K34" s="1"/>
  <c r="K35" l="1"/>
  <c r="K37" s="1"/>
  <c r="K39" s="1"/>
  <c r="N31"/>
</calcChain>
</file>

<file path=xl/sharedStrings.xml><?xml version="1.0" encoding="utf-8"?>
<sst xmlns="http://schemas.openxmlformats.org/spreadsheetml/2006/main" count="92" uniqueCount="76">
  <si>
    <t>Route 2 and 3 Schedule change from 2:1 rotation to Day for Day</t>
  </si>
  <si>
    <t>Ship</t>
  </si>
  <si>
    <t>Cowichan</t>
  </si>
  <si>
    <t>Oak Bay</t>
  </si>
  <si>
    <t>Surrey</t>
  </si>
  <si>
    <t>Deck</t>
  </si>
  <si>
    <t>Catering</t>
  </si>
  <si>
    <t>Engineering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</si>
  <si>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</si>
  <si>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</si>
  <si>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</si>
  <si>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</si>
  <si>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</si>
  <si>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</si>
  <si>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</si>
  <si>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</si>
  <si>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</si>
  <si>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</si>
  <si>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</si>
  <si>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Day for Day System being Proposed by the Company</t>
  </si>
  <si>
    <t>Deckhand</t>
  </si>
  <si>
    <t>Chief Officer</t>
  </si>
  <si>
    <t>2nd Officer</t>
  </si>
  <si>
    <t>3rd Officer</t>
  </si>
  <si>
    <t>1st Engineer</t>
  </si>
  <si>
    <t>3rd Engineer</t>
  </si>
  <si>
    <t>ERA</t>
  </si>
  <si>
    <t>2nd Steward</t>
  </si>
  <si>
    <t>Current Rate of Pay</t>
  </si>
  <si>
    <t>Van Driver</t>
  </si>
  <si>
    <t>Pay Rate</t>
  </si>
  <si>
    <t>Pay rate</t>
  </si>
  <si>
    <t>Straight time hours</t>
  </si>
  <si>
    <t>PTO</t>
  </si>
  <si>
    <t>PTO Hours</t>
  </si>
  <si>
    <t>PTO in hours</t>
  </si>
  <si>
    <t>Overtime</t>
  </si>
  <si>
    <t>Vacation Hours</t>
  </si>
  <si>
    <t>Hours</t>
  </si>
  <si>
    <t>Base Salary</t>
  </si>
  <si>
    <t>Vacation</t>
  </si>
  <si>
    <t>Days Worked</t>
  </si>
  <si>
    <t>Compensation</t>
  </si>
  <si>
    <t>ANY QUESTIONS OR CONCERNS PLEASE CONTACT THE UNION OFFICE BY PHONE 1 - 800 -663 - 7009 OR EMAIL mailroom@bcfmwu.com</t>
  </si>
  <si>
    <t>Hours Worked</t>
  </si>
  <si>
    <t xml:space="preserve">DETAILED INSTRUCTONS </t>
  </si>
  <si>
    <t>ANY QUESTIONS OR CONCERNS PLEASE CONTACT</t>
  </si>
  <si>
    <t xml:space="preserve"> THE UNION OFFICE BY PHONE 1 - 800 -663 - 7009 OR EMAIL mailroom@bcfmwu.com</t>
  </si>
  <si>
    <t>IF YOU SUSPECT THERE MAY BE AN ERROR IN THE CALCULATIONS PLEASE CONTACT</t>
  </si>
  <si>
    <t>Brian Lalli Provincial Secretary Treasurer by email BrianLalli@bcfmwu.com</t>
  </si>
  <si>
    <t xml:space="preserve">2:1 Rotation Currently Implemented on Rt 2 and Rt 3 </t>
  </si>
  <si>
    <t>Route</t>
  </si>
  <si>
    <t>Vacation Days</t>
  </si>
  <si>
    <t>CTO hours Earned (1 year)</t>
  </si>
  <si>
    <t>Total Compensation</t>
  </si>
  <si>
    <t>Differential</t>
  </si>
  <si>
    <t>Pay per Hour Worked</t>
  </si>
  <si>
    <t>Cashed</t>
  </si>
  <si>
    <t>**There May be errors or omissions in the following pages**</t>
  </si>
  <si>
    <t>**This is only a guide and should not be used for tax planning or income planning**</t>
  </si>
  <si>
    <t>Banked Hours Cashed</t>
  </si>
  <si>
    <t xml:space="preserve">expression of hours cashed vs hours taken as time </t>
  </si>
  <si>
    <t>fix of PTO</t>
  </si>
  <si>
    <t xml:space="preserve">December 29th wait for answer </t>
  </si>
  <si>
    <t>PTO Hours Earned</t>
  </si>
  <si>
    <t>PTO in days</t>
  </si>
  <si>
    <t>Banked Hours Available</t>
  </si>
  <si>
    <t>Earned</t>
  </si>
  <si>
    <t>Difference</t>
  </si>
  <si>
    <t>in days</t>
  </si>
  <si>
    <t>Assumes Vacation  PTO, CTO taken in Time Off but can be cashed</t>
  </si>
  <si>
    <t>Please input Route Number, and Ship</t>
  </si>
  <si>
    <t>Percentage of overtime</t>
  </si>
  <si>
    <t>Total monetary value of CTO and PTO if taken as Cash</t>
  </si>
  <si>
    <t>Left Column under compensation is the proposed, Right column is the current 2:1 (8 and 4) system</t>
  </si>
  <si>
    <t xml:space="preserve">Enter personal information at the top of the page 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</si>
</sst>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_-* #,##0.0_-;\-* #,##0.0_-;_-* &quot;-&quot;?_-;_-@_-"/>
    <numFmt numFmtId="167" formatCode="_-* #,##0.0_-;\-* #,##0.0_-;_-* &quot;-&quot;??_-;_-@_-"/>
    <numFmt numFmtId="168" formatCode="0.0000000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7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49998474074526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167" fontId="7" fillId="7" borderId="0" xfId="1" applyNumberFormat="1" applyFont="1" applyFill="1" applyAlignment="1" applyProtection="1">
      <alignment horizontal="center" vertical="center"/>
    </xf>
    <xf numFmtId="0" fontId="0" fillId="5" borderId="0" xfId="0" applyFill="1" applyProtection="1"/>
    <xf numFmtId="0" fontId="0" fillId="0" borderId="0" xfId="0" applyProtection="1"/>
    <xf numFmtId="0" fontId="5" fillId="5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2" fillId="5" borderId="0" xfId="0" applyFont="1" applyFill="1" applyProtection="1"/>
    <xf numFmtId="0" fontId="11" fillId="7" borderId="0" xfId="0" applyFont="1" applyFill="1" applyAlignment="1" applyProtection="1">
      <alignment vertical="center"/>
    </xf>
    <xf numFmtId="0" fontId="0" fillId="5" borderId="0" xfId="0" applyFill="1" applyAlignment="1" applyProtection="1">
      <alignment vertical="center"/>
    </xf>
    <xf numFmtId="0" fontId="11" fillId="5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43" fontId="0" fillId="0" borderId="0" xfId="0" applyNumberFormat="1" applyProtection="1"/>
    <xf numFmtId="0" fontId="10" fillId="7" borderId="0" xfId="0" applyFont="1" applyFill="1" applyAlignment="1" applyProtection="1">
      <alignment horizontal="center" vertical="center"/>
    </xf>
    <xf numFmtId="0" fontId="0" fillId="7" borderId="0" xfId="0" applyFill="1" applyProtection="1"/>
    <xf numFmtId="0" fontId="9" fillId="7" borderId="0" xfId="0" applyFont="1" applyFill="1" applyAlignment="1" applyProtection="1">
      <alignment horizontal="center" vertical="center"/>
    </xf>
    <xf numFmtId="43" fontId="7" fillId="7" borderId="0" xfId="1" applyFont="1" applyFill="1" applyAlignment="1" applyProtection="1">
      <alignment horizontal="center" vertical="center"/>
    </xf>
    <xf numFmtId="0" fontId="10" fillId="7" borderId="0" xfId="0" applyFont="1" applyFill="1" applyAlignment="1" applyProtection="1">
      <alignment horizontal="left" vertical="center"/>
    </xf>
    <xf numFmtId="0" fontId="0" fillId="5" borderId="0" xfId="0" applyFill="1" applyAlignment="1" applyProtection="1">
      <alignment horizontal="center" vertical="center"/>
    </xf>
    <xf numFmtId="0" fontId="0" fillId="5" borderId="0" xfId="0" applyFill="1" applyAlignment="1" applyProtection="1">
      <alignment horizontal="center"/>
    </xf>
    <xf numFmtId="0" fontId="11" fillId="5" borderId="0" xfId="0" applyFont="1" applyFill="1" applyProtection="1"/>
    <xf numFmtId="44" fontId="0" fillId="8" borderId="0" xfId="0" applyNumberFormat="1" applyFill="1" applyAlignment="1" applyProtection="1">
      <alignment horizontal="center" vertical="center"/>
    </xf>
    <xf numFmtId="0" fontId="0" fillId="8" borderId="0" xfId="0" applyFill="1" applyAlignment="1" applyProtection="1">
      <alignment horizontal="center"/>
    </xf>
    <xf numFmtId="0" fontId="0" fillId="0" borderId="0" xfId="0" applyFill="1" applyProtection="1"/>
    <xf numFmtId="44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/>
    </xf>
    <xf numFmtId="43" fontId="0" fillId="0" borderId="0" xfId="1" applyFont="1" applyAlignment="1" applyProtection="1">
      <alignment horizontal="right" vertical="center"/>
    </xf>
    <xf numFmtId="43" fontId="0" fillId="0" borderId="0" xfId="0" applyNumberFormat="1" applyAlignment="1" applyProtection="1">
      <alignment horizontal="center"/>
    </xf>
    <xf numFmtId="43" fontId="0" fillId="0" borderId="0" xfId="1" applyFont="1" applyAlignment="1" applyProtection="1">
      <alignment horizontal="right"/>
    </xf>
    <xf numFmtId="165" fontId="0" fillId="0" borderId="0" xfId="3" applyNumberFormat="1" applyFont="1" applyAlignment="1" applyProtection="1">
      <alignment horizontal="center" vertical="center"/>
    </xf>
    <xf numFmtId="167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168" fontId="0" fillId="0" borderId="0" xfId="0" applyNumberFormat="1" applyProtection="1"/>
    <xf numFmtId="43" fontId="0" fillId="0" borderId="0" xfId="1" applyFont="1" applyAlignment="1" applyProtection="1">
      <alignment horizontal="center" vertical="center"/>
    </xf>
    <xf numFmtId="44" fontId="0" fillId="0" borderId="0" xfId="2" applyFont="1" applyAlignment="1" applyProtection="1">
      <alignment horizontal="center" vertical="center"/>
    </xf>
    <xf numFmtId="44" fontId="0" fillId="0" borderId="0" xfId="0" applyNumberFormat="1" applyProtection="1"/>
    <xf numFmtId="44" fontId="0" fillId="0" borderId="0" xfId="2" applyFont="1" applyProtection="1"/>
    <xf numFmtId="10" fontId="0" fillId="0" borderId="0" xfId="3" applyNumberFormat="1" applyFont="1" applyAlignment="1" applyProtection="1">
      <alignment horizontal="center"/>
    </xf>
    <xf numFmtId="44" fontId="6" fillId="5" borderId="0" xfId="0" applyNumberFormat="1" applyFont="1" applyFill="1" applyAlignment="1" applyProtection="1">
      <alignment vertical="center"/>
    </xf>
    <xf numFmtId="166" fontId="0" fillId="0" borderId="0" xfId="0" applyNumberFormat="1" applyProtection="1"/>
    <xf numFmtId="12" fontId="0" fillId="0" borderId="0" xfId="1" applyNumberFormat="1" applyFont="1" applyAlignment="1" applyProtection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43" fontId="7" fillId="6" borderId="0" xfId="1" applyFont="1" applyFill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</xf>
    <xf numFmtId="44" fontId="17" fillId="3" borderId="0" xfId="2" applyFont="1" applyFill="1" applyAlignment="1" applyProtection="1">
      <alignment horizontal="center" vertical="center"/>
    </xf>
    <xf numFmtId="0" fontId="17" fillId="3" borderId="0" xfId="0" applyFont="1" applyFill="1" applyAlignment="1" applyProtection="1">
      <alignment horizontal="right" vertical="center"/>
    </xf>
    <xf numFmtId="43" fontId="6" fillId="2" borderId="0" xfId="1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center" vertical="center"/>
    </xf>
    <xf numFmtId="44" fontId="7" fillId="2" borderId="0" xfId="0" applyNumberFormat="1" applyFont="1" applyFill="1" applyAlignment="1" applyProtection="1">
      <alignment horizontal="left" vertical="center"/>
    </xf>
    <xf numFmtId="0" fontId="18" fillId="2" borderId="0" xfId="0" applyFont="1" applyFill="1" applyAlignment="1" applyProtection="1">
      <alignment horizontal="center" vertical="center"/>
    </xf>
    <xf numFmtId="44" fontId="6" fillId="2" borderId="0" xfId="0" applyNumberFormat="1" applyFont="1" applyFill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 vertical="center"/>
    </xf>
    <xf numFmtId="0" fontId="16" fillId="8" borderId="0" xfId="0" applyFont="1" applyFill="1" applyAlignment="1" applyProtection="1">
      <alignment horizontal="center" vertical="center"/>
    </xf>
    <xf numFmtId="0" fontId="6" fillId="8" borderId="0" xfId="0" applyFont="1" applyFill="1" applyAlignment="1" applyProtection="1">
      <alignment horizontal="center" vertical="center"/>
    </xf>
    <xf numFmtId="164" fontId="6" fillId="2" borderId="0" xfId="1" applyNumberFormat="1" applyFont="1" applyFill="1" applyAlignment="1" applyProtection="1">
      <alignment horizontal="center" vertical="center"/>
    </xf>
    <xf numFmtId="164" fontId="7" fillId="2" borderId="0" xfId="1" applyNumberFormat="1" applyFont="1" applyFill="1" applyAlignment="1" applyProtection="1">
      <alignment horizontal="left" vertical="center"/>
    </xf>
    <xf numFmtId="0" fontId="11" fillId="7" borderId="0" xfId="0" applyFont="1" applyFill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 vertical="center"/>
    </xf>
    <xf numFmtId="167" fontId="7" fillId="6" borderId="0" xfId="1" applyNumberFormat="1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0" fontId="13" fillId="9" borderId="0" xfId="0" applyFont="1" applyFill="1" applyAlignment="1" applyProtection="1">
      <alignment horizontal="center" vertical="center"/>
    </xf>
    <xf numFmtId="44" fontId="7" fillId="6" borderId="0" xfId="2" applyFont="1" applyFill="1" applyAlignment="1" applyProtection="1">
      <alignment horizontal="center" vertical="center"/>
      <protection locked="0"/>
    </xf>
    <xf numFmtId="43" fontId="7" fillId="6" borderId="0" xfId="1" applyFont="1" applyFill="1" applyAlignment="1" applyProtection="1">
      <alignment horizontal="center" vertical="center"/>
    </xf>
    <xf numFmtId="0" fontId="15" fillId="4" borderId="0" xfId="0" applyFont="1" applyFill="1" applyAlignment="1" applyProtection="1">
      <alignment horizontal="center"/>
    </xf>
    <xf numFmtId="0" fontId="8" fillId="3" borderId="0" xfId="0" applyFont="1" applyFill="1" applyAlignment="1" applyProtection="1">
      <alignment horizontal="center" vertical="center"/>
    </xf>
    <xf numFmtId="0" fontId="0" fillId="10" borderId="0" xfId="0" applyFill="1"/>
    <xf numFmtId="0" fontId="4" fillId="10" borderId="0" xfId="0" applyFont="1" applyFill="1"/>
    <xf numFmtId="0" fontId="13" fillId="10" borderId="0" xfId="0" applyFont="1" applyFill="1"/>
    <xf numFmtId="0" fontId="3" fillId="10" borderId="0" xfId="0" applyFont="1" applyFill="1"/>
    <xf numFmtId="0" fontId="19" fillId="10" borderId="0" xfId="0" applyFont="1" applyFill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T16"/>
  <sheetViews>
    <sheetView showGridLines="0" showRowColHeaders="0" tabSelected="1" zoomScale="80" zoomScaleNormal="80" workbookViewId="0">
      <selection sqref="A1:XFD1"/>
    </sheetView>
  </sheetViews>
  <sheetFormatPr defaultColWidth="9" defaultRowHeight="15"/>
  <cols>
    <col min="1" max="17" width="9" style="68"/>
    <col min="18" max="18" width="41.85546875" style="68" customWidth="1"/>
    <col min="19" max="16384" width="9" style="68"/>
  </cols>
  <sheetData>
    <row r="3" spans="3:20" ht="15" customHeight="1">
      <c r="C3" s="72" t="s">
        <v>45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3:20" ht="15" customHeight="1"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3:20" ht="75.75" customHeight="1"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3:20" ht="2.25" customHeight="1"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3:20" ht="5.25" customHeight="1"/>
    <row r="8" spans="3:20" ht="28.5" hidden="1">
      <c r="C8" s="69"/>
    </row>
    <row r="9" spans="3:20" ht="28.5">
      <c r="C9" s="70" t="s">
        <v>75</v>
      </c>
      <c r="D9" s="71"/>
    </row>
    <row r="10" spans="3:20" ht="28.5">
      <c r="C10" s="70" t="s">
        <v>74</v>
      </c>
      <c r="D10" s="71"/>
    </row>
    <row r="11" spans="3:20" ht="31.5">
      <c r="C11" s="42" t="s">
        <v>46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2" spans="3:20" ht="31.5">
      <c r="C12" s="42" t="s">
        <v>47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</row>
    <row r="13" spans="3:20" ht="31.5">
      <c r="C13" s="42" t="s">
        <v>48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</row>
    <row r="14" spans="3:20" ht="31.5">
      <c r="C14" s="42" t="s">
        <v>49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</row>
    <row r="15" spans="3:20" ht="31.5">
      <c r="C15" s="41" t="s">
        <v>58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</row>
    <row r="16" spans="3:20" ht="31.5">
      <c r="C16" s="41" t="s">
        <v>59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</row>
  </sheetData>
  <sheetProtection password="C7D2" sheet="1" objects="1" scenarios="1" selectLockedCells="1"/>
  <mergeCells count="7">
    <mergeCell ref="C16:R16"/>
    <mergeCell ref="C14:R14"/>
    <mergeCell ref="C15:R15"/>
    <mergeCell ref="C3:T6"/>
    <mergeCell ref="C11:R11"/>
    <mergeCell ref="C12:R12"/>
    <mergeCell ref="C13:R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B46"/>
  <sheetViews>
    <sheetView showGridLines="0" showRowColHeaders="0" zoomScale="70" zoomScaleNormal="70" workbookViewId="0">
      <selection activeCell="G10" sqref="G10:G11"/>
    </sheetView>
  </sheetViews>
  <sheetFormatPr defaultRowHeight="15"/>
  <cols>
    <col min="1" max="1" width="8.7109375" style="3" customWidth="1"/>
    <col min="2" max="2" width="0.5703125" style="22" customWidth="1"/>
    <col min="3" max="3" width="16.140625" style="3" customWidth="1"/>
    <col min="4" max="4" width="14.42578125" style="31" bestFit="1" customWidth="1"/>
    <col min="5" max="5" width="13.140625" style="3" customWidth="1"/>
    <col min="6" max="6" width="22.7109375" style="3" customWidth="1"/>
    <col min="7" max="7" width="25.5703125" style="25" bestFit="1" customWidth="1"/>
    <col min="8" max="8" width="3" style="22" customWidth="1"/>
    <col min="9" max="9" width="15.85546875" style="3" bestFit="1" customWidth="1"/>
    <col min="10" max="10" width="34.85546875" style="3" customWidth="1"/>
    <col min="11" max="11" width="12.7109375" style="3" customWidth="1"/>
    <col min="12" max="12" width="9.7109375" style="3" customWidth="1"/>
    <col min="13" max="13" width="0.5703125" style="3" customWidth="1"/>
    <col min="14" max="14" width="19.85546875" style="25" customWidth="1"/>
    <col min="15" max="15" width="0.42578125" style="22" hidden="1" customWidth="1"/>
    <col min="16" max="16" width="9" style="3" hidden="1" customWidth="1"/>
    <col min="17" max="17" width="11.85546875" style="3" hidden="1" customWidth="1"/>
    <col min="18" max="24" width="9" style="3" hidden="1" customWidth="1"/>
    <col min="25" max="25" width="1" style="3" customWidth="1"/>
    <col min="26" max="26" width="10.28515625" style="3" hidden="1" customWidth="1"/>
    <col min="27" max="27" width="14" style="3" hidden="1" customWidth="1"/>
    <col min="28" max="28" width="14.42578125" style="3" hidden="1" customWidth="1"/>
    <col min="29" max="31" width="0" style="3" hidden="1" customWidth="1"/>
    <col min="32" max="16384" width="9.140625" style="3"/>
  </cols>
  <sheetData>
    <row r="1" spans="2:28" ht="15" customHeight="1">
      <c r="B1" s="2"/>
      <c r="C1" s="66" t="s">
        <v>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2"/>
      <c r="Y1" s="2"/>
    </row>
    <row r="2" spans="2:28" ht="38.25" customHeight="1">
      <c r="B2" s="2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2"/>
      <c r="Y2" s="2"/>
    </row>
    <row r="3" spans="2:28" s="5" customFormat="1" ht="21">
      <c r="B3" s="4"/>
      <c r="C3" s="59" t="s">
        <v>71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4"/>
      <c r="Y3" s="4"/>
    </row>
    <row r="4" spans="2:28" ht="15" customHeight="1">
      <c r="B4" s="2"/>
      <c r="C4" s="67" t="s">
        <v>51</v>
      </c>
      <c r="D4" s="67"/>
      <c r="E4" s="67"/>
      <c r="F4" s="67"/>
      <c r="G4" s="44"/>
      <c r="H4" s="2"/>
      <c r="I4" s="67" t="s">
        <v>1</v>
      </c>
      <c r="J4" s="67"/>
      <c r="K4" s="44"/>
      <c r="L4" s="44"/>
      <c r="M4" s="44"/>
      <c r="N4" s="44"/>
      <c r="O4" s="2"/>
      <c r="R4" s="3">
        <v>2</v>
      </c>
      <c r="T4" s="3" t="s">
        <v>2</v>
      </c>
      <c r="V4" s="3" t="s">
        <v>5</v>
      </c>
      <c r="Y4" s="2"/>
    </row>
    <row r="5" spans="2:28" ht="15" customHeight="1">
      <c r="B5" s="2"/>
      <c r="C5" s="67"/>
      <c r="D5" s="67"/>
      <c r="E5" s="67"/>
      <c r="F5" s="67"/>
      <c r="G5" s="44"/>
      <c r="H5" s="6"/>
      <c r="I5" s="67"/>
      <c r="J5" s="67"/>
      <c r="K5" s="44"/>
      <c r="L5" s="44"/>
      <c r="M5" s="44"/>
      <c r="N5" s="44"/>
      <c r="O5" s="2"/>
      <c r="R5" s="3">
        <v>3</v>
      </c>
      <c r="T5" s="3" t="s">
        <v>3</v>
      </c>
      <c r="V5" s="3" t="s">
        <v>6</v>
      </c>
      <c r="Y5" s="2"/>
    </row>
    <row r="6" spans="2:28" ht="5.25" customHeight="1">
      <c r="B6" s="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2"/>
      <c r="T6" s="3" t="s">
        <v>4</v>
      </c>
      <c r="V6" s="3" t="s">
        <v>7</v>
      </c>
      <c r="Y6" s="2"/>
    </row>
    <row r="7" spans="2:28" ht="15" customHeight="1">
      <c r="B7" s="2"/>
      <c r="C7" s="60" t="s">
        <v>28</v>
      </c>
      <c r="D7" s="60"/>
      <c r="E7" s="60"/>
      <c r="F7" s="60"/>
      <c r="G7" s="64">
        <v>27.21</v>
      </c>
      <c r="H7" s="2"/>
      <c r="I7" s="62" t="s">
        <v>52</v>
      </c>
      <c r="J7" s="62"/>
      <c r="K7" s="43"/>
      <c r="L7" s="43"/>
      <c r="M7" s="43"/>
      <c r="N7" s="43"/>
      <c r="O7" s="2"/>
      <c r="Q7" s="3" t="s">
        <v>21</v>
      </c>
      <c r="Y7" s="2"/>
    </row>
    <row r="8" spans="2:28" ht="15" customHeight="1">
      <c r="B8" s="2"/>
      <c r="C8" s="60"/>
      <c r="D8" s="60"/>
      <c r="E8" s="60"/>
      <c r="F8" s="60"/>
      <c r="G8" s="64"/>
      <c r="H8" s="2"/>
      <c r="I8" s="62"/>
      <c r="J8" s="62"/>
      <c r="K8" s="43"/>
      <c r="L8" s="43"/>
      <c r="M8" s="43"/>
      <c r="N8" s="43"/>
      <c r="O8" s="2"/>
      <c r="Q8" s="3" t="s">
        <v>22</v>
      </c>
      <c r="Y8" s="2"/>
    </row>
    <row r="9" spans="2:28" s="10" customFormat="1" ht="5.25" customHeight="1">
      <c r="B9" s="8"/>
      <c r="C9" s="7"/>
      <c r="D9" s="7"/>
      <c r="E9" s="7"/>
      <c r="F9" s="7"/>
      <c r="G9" s="7"/>
      <c r="H9" s="9"/>
      <c r="I9" s="7"/>
      <c r="J9" s="7"/>
      <c r="K9" s="7"/>
      <c r="L9" s="7"/>
      <c r="M9" s="7"/>
      <c r="N9" s="7"/>
      <c r="O9" s="8"/>
      <c r="Q9" s="10" t="s">
        <v>23</v>
      </c>
      <c r="T9" s="10" t="s">
        <v>8</v>
      </c>
      <c r="Y9" s="8"/>
    </row>
    <row r="10" spans="2:28" ht="15" customHeight="1">
      <c r="B10" s="2"/>
      <c r="C10" s="60" t="s">
        <v>53</v>
      </c>
      <c r="D10" s="60"/>
      <c r="E10" s="60"/>
      <c r="F10" s="60"/>
      <c r="G10" s="43">
        <v>0</v>
      </c>
      <c r="H10" s="2"/>
      <c r="I10" s="62" t="s">
        <v>66</v>
      </c>
      <c r="J10" s="62"/>
      <c r="K10" s="65">
        <f>G13+G10</f>
        <v>127.5</v>
      </c>
      <c r="L10" s="65"/>
      <c r="M10" s="65"/>
      <c r="N10" s="65"/>
      <c r="O10" s="2"/>
      <c r="Q10" s="3" t="s">
        <v>20</v>
      </c>
      <c r="T10" s="3" t="s">
        <v>9</v>
      </c>
      <c r="Y10" s="2"/>
    </row>
    <row r="11" spans="2:28" ht="15" customHeight="1">
      <c r="B11" s="2"/>
      <c r="C11" s="60"/>
      <c r="D11" s="60"/>
      <c r="E11" s="60"/>
      <c r="F11" s="60"/>
      <c r="G11" s="43"/>
      <c r="H11" s="2"/>
      <c r="I11" s="62"/>
      <c r="J11" s="62"/>
      <c r="K11" s="65"/>
      <c r="L11" s="65"/>
      <c r="M11" s="65"/>
      <c r="N11" s="65"/>
      <c r="O11" s="2"/>
      <c r="Q11" s="3" t="s">
        <v>24</v>
      </c>
      <c r="T11" s="3" t="s">
        <v>10</v>
      </c>
      <c r="Y11" s="2"/>
    </row>
    <row r="12" spans="2:28" ht="6.75" customHeight="1">
      <c r="B12" s="2"/>
      <c r="C12" s="59"/>
      <c r="D12" s="59"/>
      <c r="E12" s="59"/>
      <c r="F12" s="59"/>
      <c r="G12" s="59"/>
      <c r="H12" s="59"/>
      <c r="I12" s="59"/>
      <c r="J12" s="7"/>
      <c r="K12" s="7"/>
      <c r="L12" s="7"/>
      <c r="M12" s="7"/>
      <c r="N12" s="7"/>
      <c r="O12" s="2"/>
      <c r="Q12" s="3" t="s">
        <v>25</v>
      </c>
      <c r="T12" s="3" t="s">
        <v>11</v>
      </c>
      <c r="Y12" s="2"/>
    </row>
    <row r="13" spans="2:28" ht="15" customHeight="1">
      <c r="B13" s="2"/>
      <c r="C13" s="60" t="s">
        <v>64</v>
      </c>
      <c r="D13" s="60"/>
      <c r="E13" s="60"/>
      <c r="F13" s="60"/>
      <c r="G13" s="61">
        <v>127.5</v>
      </c>
      <c r="H13" s="2"/>
      <c r="I13" s="62" t="s">
        <v>60</v>
      </c>
      <c r="J13" s="62"/>
      <c r="K13" s="43">
        <v>0</v>
      </c>
      <c r="L13" s="43"/>
      <c r="M13" s="43"/>
      <c r="N13" s="43"/>
      <c r="O13" s="2"/>
      <c r="Q13" s="3" t="s">
        <v>26</v>
      </c>
      <c r="T13" s="3" t="s">
        <v>12</v>
      </c>
      <c r="Y13" s="2"/>
      <c r="AB13" s="11"/>
    </row>
    <row r="14" spans="2:28" ht="15" customHeight="1">
      <c r="B14" s="2"/>
      <c r="C14" s="60"/>
      <c r="D14" s="60"/>
      <c r="E14" s="60"/>
      <c r="F14" s="60"/>
      <c r="G14" s="61"/>
      <c r="H14" s="2"/>
      <c r="I14" s="62"/>
      <c r="J14" s="62"/>
      <c r="K14" s="43"/>
      <c r="L14" s="43"/>
      <c r="M14" s="43"/>
      <c r="N14" s="43"/>
      <c r="O14" s="2"/>
      <c r="Q14" s="3" t="s">
        <v>27</v>
      </c>
      <c r="T14" s="3" t="s">
        <v>13</v>
      </c>
      <c r="Y14" s="2"/>
    </row>
    <row r="15" spans="2:28" ht="5.25" customHeight="1">
      <c r="B15" s="2"/>
      <c r="C15" s="12"/>
      <c r="D15" s="12"/>
      <c r="E15" s="12"/>
      <c r="F15" s="12"/>
      <c r="G15" s="1"/>
      <c r="H15" s="13"/>
      <c r="I15" s="14"/>
      <c r="J15" s="14"/>
      <c r="K15" s="15"/>
      <c r="L15" s="15"/>
      <c r="M15" s="15"/>
      <c r="N15" s="15"/>
      <c r="O15" s="2"/>
      <c r="Y15" s="2"/>
    </row>
    <row r="16" spans="2:28" ht="4.5" customHeight="1">
      <c r="B16" s="2"/>
      <c r="C16" s="16"/>
      <c r="D16" s="12"/>
      <c r="E16" s="12"/>
      <c r="F16" s="12"/>
      <c r="G16" s="1"/>
      <c r="H16" s="13"/>
      <c r="I16" s="14"/>
      <c r="J16" s="14"/>
      <c r="K16" s="15"/>
      <c r="L16" s="15"/>
      <c r="M16" s="15"/>
      <c r="N16" s="15"/>
      <c r="O16" s="13"/>
      <c r="Y16" s="2"/>
    </row>
    <row r="17" spans="2:27" ht="5.25" customHeight="1">
      <c r="B17" s="2"/>
      <c r="C17" s="2"/>
      <c r="D17" s="17"/>
      <c r="E17" s="2"/>
      <c r="F17" s="2"/>
      <c r="G17" s="18"/>
      <c r="H17" s="2"/>
      <c r="I17" s="2"/>
      <c r="J17" s="2"/>
      <c r="K17" s="2"/>
      <c r="L17" s="2"/>
      <c r="M17" s="2"/>
      <c r="N17" s="18"/>
      <c r="O17" s="2"/>
      <c r="Q17" s="3" t="s">
        <v>29</v>
      </c>
      <c r="T17" s="3" t="s">
        <v>14</v>
      </c>
      <c r="Y17" s="2"/>
    </row>
    <row r="18" spans="2:27" ht="55.5" customHeight="1">
      <c r="B18" s="2"/>
      <c r="C18" s="63" t="s">
        <v>19</v>
      </c>
      <c r="D18" s="63"/>
      <c r="E18" s="63"/>
      <c r="F18" s="63"/>
      <c r="G18" s="63"/>
      <c r="H18" s="19"/>
      <c r="I18" s="63" t="s">
        <v>50</v>
      </c>
      <c r="J18" s="63"/>
      <c r="K18" s="63"/>
      <c r="L18" s="63"/>
      <c r="M18" s="63"/>
      <c r="N18" s="63"/>
      <c r="O18" s="2"/>
      <c r="T18" s="3" t="s">
        <v>15</v>
      </c>
      <c r="Y18" s="2"/>
    </row>
    <row r="19" spans="2:27" hidden="1">
      <c r="B19" s="2"/>
      <c r="C19" s="3" t="s">
        <v>30</v>
      </c>
      <c r="D19" s="20">
        <f>G7*(1+D21)</f>
        <v>28.570500000000003</v>
      </c>
      <c r="E19" s="45" t="s">
        <v>32</v>
      </c>
      <c r="F19" s="45"/>
      <c r="G19" s="21">
        <v>10</v>
      </c>
      <c r="I19" s="3" t="s">
        <v>31</v>
      </c>
      <c r="J19" s="23">
        <f>G7</f>
        <v>27.21</v>
      </c>
      <c r="K19" s="45" t="s">
        <v>32</v>
      </c>
      <c r="L19" s="45"/>
      <c r="M19" s="24"/>
      <c r="N19" s="25">
        <v>7.5</v>
      </c>
      <c r="O19" s="2"/>
      <c r="T19" s="3" t="s">
        <v>16</v>
      </c>
      <c r="Y19" s="2"/>
      <c r="AA19" s="3" t="s">
        <v>61</v>
      </c>
    </row>
    <row r="20" spans="2:27" hidden="1">
      <c r="B20" s="2"/>
      <c r="C20" s="3" t="s">
        <v>36</v>
      </c>
      <c r="D20" s="26"/>
      <c r="E20" s="45" t="s">
        <v>34</v>
      </c>
      <c r="F20" s="45"/>
      <c r="G20" s="27">
        <f>K10*0</f>
        <v>0</v>
      </c>
      <c r="I20" s="3" t="s">
        <v>36</v>
      </c>
      <c r="J20" s="28">
        <f>G10*G7</f>
        <v>0</v>
      </c>
      <c r="K20" s="45" t="s">
        <v>65</v>
      </c>
      <c r="L20" s="45"/>
      <c r="M20" s="24"/>
      <c r="N20" s="27">
        <f>G13/7.5</f>
        <v>17</v>
      </c>
      <c r="O20" s="2"/>
      <c r="T20" s="3" t="s">
        <v>17</v>
      </c>
      <c r="Y20" s="2"/>
      <c r="AA20" s="3" t="s">
        <v>62</v>
      </c>
    </row>
    <row r="21" spans="2:27" hidden="1">
      <c r="B21" s="2"/>
      <c r="C21" s="3" t="s">
        <v>55</v>
      </c>
      <c r="D21" s="29">
        <v>0.05</v>
      </c>
      <c r="I21" s="3" t="s">
        <v>67</v>
      </c>
      <c r="J21" s="11">
        <f>K10</f>
        <v>127.5</v>
      </c>
      <c r="K21" s="45" t="s">
        <v>35</v>
      </c>
      <c r="L21" s="45"/>
      <c r="M21" s="24"/>
      <c r="N21" s="30">
        <f>G13</f>
        <v>127.5</v>
      </c>
      <c r="O21" s="2"/>
      <c r="T21" s="3" t="s">
        <v>18</v>
      </c>
      <c r="Y21" s="2"/>
      <c r="AA21" s="3" t="s">
        <v>63</v>
      </c>
    </row>
    <row r="22" spans="2:27" hidden="1">
      <c r="B22" s="2"/>
      <c r="I22" s="3" t="s">
        <v>57</v>
      </c>
      <c r="J22" s="11">
        <f>K13</f>
        <v>0</v>
      </c>
      <c r="O22" s="2"/>
      <c r="Y22" s="2"/>
    </row>
    <row r="23" spans="2:27" hidden="1">
      <c r="B23" s="2"/>
      <c r="I23" s="3" t="s">
        <v>68</v>
      </c>
      <c r="J23" s="11">
        <f>J21-J22</f>
        <v>127.5</v>
      </c>
      <c r="O23" s="2"/>
      <c r="Y23" s="2"/>
    </row>
    <row r="24" spans="2:27" hidden="1">
      <c r="B24" s="2"/>
      <c r="I24" s="3" t="s">
        <v>69</v>
      </c>
      <c r="J24" s="11">
        <f>J23/7.5</f>
        <v>17</v>
      </c>
      <c r="O24" s="2"/>
      <c r="Y24" s="2"/>
      <c r="AA24" s="32">
        <v>7.3901099999999997E-2</v>
      </c>
    </row>
    <row r="25" spans="2:27" hidden="1">
      <c r="B25" s="2"/>
      <c r="C25" s="3" t="s">
        <v>37</v>
      </c>
      <c r="D25" s="33">
        <f>IF(K7&gt;=15,(7.5*(K7-15))+150,0)</f>
        <v>0</v>
      </c>
      <c r="E25" s="3" t="s">
        <v>38</v>
      </c>
      <c r="I25" s="3" t="s">
        <v>37</v>
      </c>
      <c r="J25" s="33">
        <f>K7*7.5</f>
        <v>0</v>
      </c>
      <c r="K25" s="3" t="s">
        <v>38</v>
      </c>
      <c r="O25" s="2"/>
      <c r="Y25" s="2"/>
    </row>
    <row r="26" spans="2:27" hidden="1">
      <c r="B26" s="2"/>
      <c r="C26" s="3" t="s">
        <v>39</v>
      </c>
      <c r="D26" s="34">
        <f>1820*D19</f>
        <v>51998.310000000005</v>
      </c>
      <c r="I26" s="3" t="s">
        <v>39</v>
      </c>
      <c r="J26" s="35">
        <f>1827*J19</f>
        <v>49712.67</v>
      </c>
      <c r="O26" s="2"/>
      <c r="Y26" s="2"/>
    </row>
    <row r="27" spans="2:27" hidden="1">
      <c r="B27" s="2"/>
      <c r="C27" s="3" t="s">
        <v>36</v>
      </c>
      <c r="D27" s="34">
        <f>D20*D1</f>
        <v>0</v>
      </c>
      <c r="I27" s="3" t="s">
        <v>36</v>
      </c>
      <c r="J27" s="35">
        <f>K13*J19</f>
        <v>0</v>
      </c>
      <c r="K27" s="11">
        <f>G10/7.5</f>
        <v>0</v>
      </c>
      <c r="O27" s="2"/>
      <c r="Y27" s="2"/>
    </row>
    <row r="28" spans="2:27" hidden="1">
      <c r="B28" s="2"/>
      <c r="C28" s="3" t="s">
        <v>33</v>
      </c>
      <c r="D28" s="34">
        <v>0</v>
      </c>
      <c r="I28" s="3" t="s">
        <v>33</v>
      </c>
      <c r="J28" s="35"/>
      <c r="K28" s="11">
        <f>N20</f>
        <v>17</v>
      </c>
      <c r="L28" s="3">
        <v>127.5</v>
      </c>
      <c r="O28" s="2"/>
      <c r="Y28" s="2"/>
    </row>
    <row r="29" spans="2:27" hidden="1">
      <c r="B29" s="2">
        <v>0</v>
      </c>
      <c r="C29" s="3" t="s">
        <v>40</v>
      </c>
      <c r="D29" s="34">
        <v>0</v>
      </c>
      <c r="I29" s="3" t="s">
        <v>40</v>
      </c>
      <c r="J29" s="36">
        <v>0</v>
      </c>
      <c r="K29" s="11">
        <f>L29/7.5</f>
        <v>0</v>
      </c>
      <c r="L29" s="11">
        <f>K7</f>
        <v>0</v>
      </c>
      <c r="M29" s="11"/>
      <c r="O29" s="2"/>
      <c r="Y29" s="2"/>
    </row>
    <row r="30" spans="2:27" hidden="1">
      <c r="B30" s="2"/>
      <c r="C30" s="3" t="s">
        <v>41</v>
      </c>
      <c r="D30" s="40">
        <v>182.5</v>
      </c>
      <c r="I30" s="3" t="s">
        <v>41</v>
      </c>
      <c r="J30" s="3">
        <f>1827/7.5</f>
        <v>243.6</v>
      </c>
      <c r="K30" s="11"/>
      <c r="O30" s="2"/>
      <c r="Y30" s="2"/>
    </row>
    <row r="31" spans="2:27" hidden="1">
      <c r="B31" s="2"/>
      <c r="D31" s="33"/>
      <c r="I31" s="3" t="s">
        <v>57</v>
      </c>
      <c r="J31" s="35"/>
      <c r="K31" s="3" t="s">
        <v>72</v>
      </c>
      <c r="N31" s="37">
        <f>K32/J26</f>
        <v>6.9786535303776681E-2</v>
      </c>
      <c r="O31" s="2"/>
      <c r="Y31" s="2"/>
    </row>
    <row r="32" spans="2:27" ht="32.25" customHeight="1">
      <c r="B32" s="2"/>
      <c r="C32" s="47" t="s">
        <v>73</v>
      </c>
      <c r="D32" s="47"/>
      <c r="E32" s="47"/>
      <c r="F32" s="47"/>
      <c r="G32" s="47"/>
      <c r="H32" s="47"/>
      <c r="I32" s="47"/>
      <c r="J32" s="47"/>
      <c r="K32" s="46">
        <f>K10*J19</f>
        <v>3469.2750000000001</v>
      </c>
      <c r="L32" s="46"/>
      <c r="M32" s="46"/>
      <c r="N32" s="46"/>
      <c r="O32" s="2"/>
      <c r="T32" s="10"/>
      <c r="Y32" s="2"/>
    </row>
    <row r="33" spans="2:26" ht="61.5">
      <c r="B33" s="2"/>
      <c r="C33" s="54" t="s">
        <v>54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2"/>
      <c r="T33" s="10"/>
      <c r="Y33" s="2"/>
    </row>
    <row r="34" spans="2:26" ht="73.5" hidden="1" customHeight="1">
      <c r="B34" s="2"/>
      <c r="C34" s="52" t="s">
        <v>42</v>
      </c>
      <c r="D34" s="52"/>
      <c r="E34" s="52"/>
      <c r="F34" s="53">
        <f>D26</f>
        <v>51998.310000000005</v>
      </c>
      <c r="G34" s="53"/>
      <c r="H34" s="38"/>
      <c r="I34" s="52" t="s">
        <v>42</v>
      </c>
      <c r="J34" s="52"/>
      <c r="K34" s="51">
        <f>J26+J27+J28+J29</f>
        <v>49712.67</v>
      </c>
      <c r="L34" s="51"/>
      <c r="M34" s="51"/>
      <c r="N34" s="51"/>
      <c r="O34" s="2"/>
      <c r="Y34" s="2"/>
    </row>
    <row r="35" spans="2:26" ht="15" hidden="1" customHeight="1">
      <c r="B35" s="2"/>
      <c r="C35" s="50" t="s">
        <v>41</v>
      </c>
      <c r="D35" s="50"/>
      <c r="E35" s="50"/>
      <c r="F35" s="57">
        <f>D30-D25/10</f>
        <v>182.5</v>
      </c>
      <c r="G35" s="57"/>
      <c r="H35" s="2"/>
      <c r="I35" s="50" t="s">
        <v>41</v>
      </c>
      <c r="J35" s="50"/>
      <c r="K35" s="58">
        <f>J30-K7-J24</f>
        <v>226.6</v>
      </c>
      <c r="L35" s="58"/>
      <c r="M35" s="58"/>
      <c r="N35" s="58"/>
      <c r="O35" s="2"/>
      <c r="Y35" s="2"/>
      <c r="Z35" s="39"/>
    </row>
    <row r="36" spans="2:26" ht="15" hidden="1" customHeight="1">
      <c r="B36" s="2"/>
      <c r="C36" s="50"/>
      <c r="D36" s="50"/>
      <c r="E36" s="50"/>
      <c r="F36" s="57"/>
      <c r="G36" s="57"/>
      <c r="H36" s="2"/>
      <c r="I36" s="50"/>
      <c r="J36" s="50"/>
      <c r="K36" s="58"/>
      <c r="L36" s="58"/>
      <c r="M36" s="58"/>
      <c r="N36" s="58"/>
      <c r="O36" s="2"/>
      <c r="Y36" s="2"/>
    </row>
    <row r="37" spans="2:26" ht="15" hidden="1" customHeight="1">
      <c r="B37" s="2"/>
      <c r="C37" s="50" t="s">
        <v>44</v>
      </c>
      <c r="D37" s="50"/>
      <c r="E37" s="50"/>
      <c r="F37" s="57">
        <f>F35*G19+D20/2</f>
        <v>1825</v>
      </c>
      <c r="G37" s="57"/>
      <c r="H37" s="2"/>
      <c r="I37" s="50" t="s">
        <v>44</v>
      </c>
      <c r="J37" s="50"/>
      <c r="K37" s="58">
        <f>K35*7.5+G10/2</f>
        <v>1699.5</v>
      </c>
      <c r="L37" s="58"/>
      <c r="M37" s="58"/>
      <c r="N37" s="58"/>
      <c r="O37" s="2"/>
      <c r="Y37" s="2"/>
    </row>
    <row r="38" spans="2:26" ht="15" hidden="1" customHeight="1">
      <c r="B38" s="2"/>
      <c r="C38" s="50"/>
      <c r="D38" s="50"/>
      <c r="E38" s="50"/>
      <c r="F38" s="57"/>
      <c r="G38" s="57"/>
      <c r="H38" s="2"/>
      <c r="I38" s="50"/>
      <c r="J38" s="50"/>
      <c r="K38" s="58"/>
      <c r="L38" s="58"/>
      <c r="M38" s="58"/>
      <c r="N38" s="58"/>
      <c r="O38" s="2"/>
      <c r="Y38" s="2"/>
    </row>
    <row r="39" spans="2:26" ht="15" hidden="1" customHeight="1">
      <c r="B39" s="2"/>
      <c r="C39" s="49" t="s">
        <v>56</v>
      </c>
      <c r="D39" s="49"/>
      <c r="E39" s="49"/>
      <c r="F39" s="49"/>
      <c r="G39" s="48">
        <f>F34/F37</f>
        <v>28.492224657534248</v>
      </c>
      <c r="H39" s="2"/>
      <c r="I39" s="50" t="s">
        <v>56</v>
      </c>
      <c r="J39" s="50"/>
      <c r="K39" s="51">
        <f>K34/K37</f>
        <v>29.251350397175639</v>
      </c>
      <c r="L39" s="51"/>
      <c r="M39" s="51"/>
      <c r="N39" s="51"/>
      <c r="O39" s="2"/>
      <c r="Y39" s="2"/>
    </row>
    <row r="40" spans="2:26" ht="15" hidden="1" customHeight="1">
      <c r="B40" s="2"/>
      <c r="C40" s="49"/>
      <c r="D40" s="49"/>
      <c r="E40" s="49"/>
      <c r="F40" s="49"/>
      <c r="G40" s="48"/>
      <c r="H40" s="2"/>
      <c r="I40" s="50"/>
      <c r="J40" s="50"/>
      <c r="K40" s="51"/>
      <c r="L40" s="51"/>
      <c r="M40" s="51"/>
      <c r="N40" s="51"/>
      <c r="O40" s="2"/>
      <c r="Y40" s="2"/>
    </row>
    <row r="41" spans="2:26" ht="31.5" hidden="1" customHeight="1">
      <c r="B41" s="2"/>
      <c r="C41" s="56" t="s">
        <v>70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2"/>
      <c r="Y41" s="2"/>
    </row>
    <row r="42" spans="2:26">
      <c r="B42" s="2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2"/>
      <c r="Y42" s="2"/>
    </row>
    <row r="43" spans="2:26">
      <c r="B43" s="2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2"/>
      <c r="Y43" s="2"/>
    </row>
    <row r="44" spans="2:26">
      <c r="B44" s="2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2"/>
      <c r="Y44" s="2"/>
    </row>
    <row r="45" spans="2:26" ht="18.75">
      <c r="B45" s="2"/>
      <c r="C45" s="55" t="s">
        <v>43</v>
      </c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2"/>
      <c r="Y45" s="2"/>
    </row>
    <row r="46" spans="2:26">
      <c r="B46" s="2"/>
      <c r="C46" s="2"/>
      <c r="D46" s="17"/>
      <c r="E46" s="2"/>
      <c r="F46" s="2"/>
      <c r="G46" s="18"/>
      <c r="H46" s="2"/>
      <c r="I46" s="2"/>
      <c r="J46" s="2"/>
      <c r="K46" s="2"/>
      <c r="L46" s="2"/>
      <c r="M46" s="2"/>
      <c r="N46" s="18"/>
      <c r="O46" s="2"/>
      <c r="Y46" s="2"/>
    </row>
  </sheetData>
  <sheetProtection password="C7D2" sheet="1" objects="1" scenarios="1" selectLockedCells="1"/>
  <mergeCells count="47">
    <mergeCell ref="C1:N2"/>
    <mergeCell ref="C3:N3"/>
    <mergeCell ref="C4:F5"/>
    <mergeCell ref="G4:G5"/>
    <mergeCell ref="I4:J5"/>
    <mergeCell ref="K4:N5"/>
    <mergeCell ref="C7:F8"/>
    <mergeCell ref="G7:G8"/>
    <mergeCell ref="I7:J8"/>
    <mergeCell ref="K7:N8"/>
    <mergeCell ref="C10:F11"/>
    <mergeCell ref="G10:G11"/>
    <mergeCell ref="I10:J11"/>
    <mergeCell ref="K10:N11"/>
    <mergeCell ref="C18:G18"/>
    <mergeCell ref="I18:N18"/>
    <mergeCell ref="E19:F19"/>
    <mergeCell ref="K19:L19"/>
    <mergeCell ref="E20:F20"/>
    <mergeCell ref="K20:L20"/>
    <mergeCell ref="C12:I12"/>
    <mergeCell ref="C13:F14"/>
    <mergeCell ref="G13:G14"/>
    <mergeCell ref="I13:J14"/>
    <mergeCell ref="K13:N14"/>
    <mergeCell ref="C45:N45"/>
    <mergeCell ref="C41:N44"/>
    <mergeCell ref="C35:E36"/>
    <mergeCell ref="F35:G36"/>
    <mergeCell ref="I35:J36"/>
    <mergeCell ref="K35:N36"/>
    <mergeCell ref="C37:E38"/>
    <mergeCell ref="F37:G38"/>
    <mergeCell ref="I37:J38"/>
    <mergeCell ref="K37:N38"/>
    <mergeCell ref="K21:L21"/>
    <mergeCell ref="K32:N32"/>
    <mergeCell ref="C32:J32"/>
    <mergeCell ref="G39:G40"/>
    <mergeCell ref="C39:F40"/>
    <mergeCell ref="I39:J40"/>
    <mergeCell ref="K39:N40"/>
    <mergeCell ref="C34:E34"/>
    <mergeCell ref="F34:G34"/>
    <mergeCell ref="I34:J34"/>
    <mergeCell ref="K34:N34"/>
    <mergeCell ref="C33:N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Other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Brian</cp:lastModifiedBy>
  <dcterms:created xsi:type="dcterms:W3CDTF">2016-11-18T18:45:18Z</dcterms:created>
  <dcterms:modified xsi:type="dcterms:W3CDTF">2017-01-17T07:04:36Z</dcterms:modified>
</cp:coreProperties>
</file>