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colin\Desktop\Scratch\"/>
    </mc:Choice>
  </mc:AlternateContent>
  <xr:revisionPtr revIDLastSave="0" documentId="8_{392D4916-535A-4230-B09B-E593CD318F18}" xr6:coauthVersionLast="46" xr6:coauthVersionMax="46" xr10:uidLastSave="{00000000-0000-0000-0000-000000000000}"/>
  <bookViews>
    <workbookView xWindow="10680" yWindow="840" windowWidth="16620" windowHeight="12900" tabRatio="618" xr2:uid="{00000000-000D-0000-FFFF-FFFF00000000}"/>
  </bookViews>
  <sheets>
    <sheet name="Summary of Findings" sheetId="1" r:id="rId1"/>
    <sheet name="2013" sheetId="11" r:id="rId2"/>
    <sheet name="2014" sheetId="10" r:id="rId3"/>
    <sheet name="2015" sheetId="9" r:id="rId4"/>
    <sheet name="2016" sheetId="8" r:id="rId5"/>
    <sheet name="2017" sheetId="7" r:id="rId6"/>
    <sheet name="2018" sheetId="6" r:id="rId7"/>
    <sheet name="2019" sheetId="5" r:id="rId8"/>
    <sheet name="2020" sheetId="4" r:id="rId9"/>
  </sheets>
  <definedNames>
    <definedName name="_xlnm._FilterDatabase" localSheetId="7" hidden="1">'2019'!$A$1:$J$213</definedName>
    <definedName name="_xlnm._FilterDatabase" localSheetId="8" hidden="1">'2020'!$A$1:$J$166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0" i="11" l="1"/>
  <c r="B36" i="1" s="1"/>
  <c r="Q10" i="11"/>
  <c r="B27" i="1" s="1"/>
  <c r="R9" i="11"/>
  <c r="B38" i="1" s="1"/>
  <c r="Q9" i="11"/>
  <c r="B29" i="1" s="1"/>
  <c r="R8" i="11"/>
  <c r="B39" i="1" s="1"/>
  <c r="Q8" i="11"/>
  <c r="B30" i="1" s="1"/>
  <c r="R7" i="11"/>
  <c r="B40" i="1" s="1"/>
  <c r="Q7" i="11"/>
  <c r="B31" i="1" s="1"/>
  <c r="R6" i="11"/>
  <c r="Q6" i="11"/>
  <c r="R5" i="11"/>
  <c r="Q5" i="11"/>
  <c r="R10" i="10"/>
  <c r="C36" i="1" s="1"/>
  <c r="Q10" i="10"/>
  <c r="C27" i="1" s="1"/>
  <c r="R9" i="10"/>
  <c r="C38" i="1" s="1"/>
  <c r="Q9" i="10"/>
  <c r="C29" i="1" s="1"/>
  <c r="R8" i="10"/>
  <c r="C39" i="1" s="1"/>
  <c r="Q8" i="10"/>
  <c r="C30" i="1" s="1"/>
  <c r="R7" i="10"/>
  <c r="C40" i="1" s="1"/>
  <c r="Q7" i="10"/>
  <c r="C31" i="1" s="1"/>
  <c r="R6" i="10"/>
  <c r="Q6" i="10"/>
  <c r="R5" i="10"/>
  <c r="Q5" i="10"/>
  <c r="R10" i="9"/>
  <c r="D36" i="1" s="1"/>
  <c r="Q10" i="9"/>
  <c r="D27" i="1" s="1"/>
  <c r="R9" i="9"/>
  <c r="D38" i="1" s="1"/>
  <c r="Q9" i="9"/>
  <c r="D29" i="1" s="1"/>
  <c r="R8" i="9"/>
  <c r="D39" i="1" s="1"/>
  <c r="Q8" i="9"/>
  <c r="D30" i="1" s="1"/>
  <c r="R7" i="9"/>
  <c r="D40" i="1" s="1"/>
  <c r="Q7" i="9"/>
  <c r="D31" i="1" s="1"/>
  <c r="R6" i="9"/>
  <c r="Q6" i="9"/>
  <c r="R5" i="9"/>
  <c r="Q5" i="9"/>
  <c r="R10" i="8"/>
  <c r="E36" i="1" s="1"/>
  <c r="R9" i="8"/>
  <c r="E38" i="1" s="1"/>
  <c r="R8" i="8"/>
  <c r="E39" i="1" s="1"/>
  <c r="R7" i="8"/>
  <c r="E40" i="1" s="1"/>
  <c r="R6" i="8"/>
  <c r="R5" i="8"/>
  <c r="Q10" i="8"/>
  <c r="E27" i="1" s="1"/>
  <c r="Q9" i="8"/>
  <c r="E29" i="1" s="1"/>
  <c r="Q8" i="8"/>
  <c r="E30" i="1" s="1"/>
  <c r="Q7" i="8"/>
  <c r="E31" i="1" s="1"/>
  <c r="Q6" i="8"/>
  <c r="Q5" i="8"/>
  <c r="S10" i="7"/>
  <c r="F36" i="1" s="1"/>
  <c r="R10" i="7"/>
  <c r="F27" i="1" s="1"/>
  <c r="S9" i="7"/>
  <c r="F38" i="1" s="1"/>
  <c r="R9" i="7"/>
  <c r="F29" i="1" s="1"/>
  <c r="S8" i="7"/>
  <c r="F39" i="1" s="1"/>
  <c r="R8" i="7"/>
  <c r="F30" i="1" s="1"/>
  <c r="S7" i="7"/>
  <c r="F40" i="1" s="1"/>
  <c r="R7" i="7"/>
  <c r="F31" i="1" s="1"/>
  <c r="S6" i="7"/>
  <c r="R6" i="7"/>
  <c r="S5" i="7"/>
  <c r="R5" i="7"/>
  <c r="C37" i="1" l="1"/>
  <c r="C41" i="1" s="1"/>
  <c r="C23" i="1"/>
  <c r="Q11" i="10"/>
  <c r="C22" i="1"/>
  <c r="C28" i="1"/>
  <c r="D37" i="1"/>
  <c r="D41" i="1" s="1"/>
  <c r="D23" i="1"/>
  <c r="D28" i="1"/>
  <c r="D22" i="1"/>
  <c r="B37" i="1"/>
  <c r="B23" i="1"/>
  <c r="B22" i="1"/>
  <c r="B28" i="1"/>
  <c r="B41" i="1"/>
  <c r="R11" i="7"/>
  <c r="F28" i="1"/>
  <c r="S11" i="7"/>
  <c r="F20" i="1" s="1"/>
  <c r="F23" i="1"/>
  <c r="F37" i="1"/>
  <c r="F41" i="1" s="1"/>
  <c r="E23" i="1"/>
  <c r="E37" i="1"/>
  <c r="E41" i="1" s="1"/>
  <c r="E28" i="1"/>
  <c r="E22" i="1"/>
  <c r="Q11" i="11"/>
  <c r="R11" i="10"/>
  <c r="R11" i="9"/>
  <c r="D20" i="1" s="1"/>
  <c r="Q11" i="9"/>
  <c r="R11" i="11"/>
  <c r="B20" i="1" s="1"/>
  <c r="R11" i="8"/>
  <c r="E20" i="1" s="1"/>
  <c r="Q11" i="8"/>
  <c r="S10" i="6"/>
  <c r="G36" i="1" s="1"/>
  <c r="R10" i="6"/>
  <c r="G27" i="1" s="1"/>
  <c r="S9" i="6"/>
  <c r="G38" i="1" s="1"/>
  <c r="S8" i="6"/>
  <c r="G39" i="1" s="1"/>
  <c r="R8" i="6"/>
  <c r="G30" i="1" s="1"/>
  <c r="S6" i="6"/>
  <c r="S7" i="6"/>
  <c r="G40" i="1" s="1"/>
  <c r="R7" i="6"/>
  <c r="G31" i="1" s="1"/>
  <c r="R6" i="6"/>
  <c r="S5" i="6"/>
  <c r="R5" i="6"/>
  <c r="R9" i="6"/>
  <c r="G29" i="1" s="1"/>
  <c r="S6" i="5"/>
  <c r="S5" i="5"/>
  <c r="R6" i="5"/>
  <c r="R5" i="5"/>
  <c r="S7" i="5"/>
  <c r="H40" i="1" s="1"/>
  <c r="R7" i="5"/>
  <c r="H31" i="1" s="1"/>
  <c r="S8" i="5"/>
  <c r="H39" i="1" s="1"/>
  <c r="R8" i="5"/>
  <c r="H30" i="1" s="1"/>
  <c r="R10" i="5"/>
  <c r="H27" i="1" s="1"/>
  <c r="R9" i="5"/>
  <c r="H29" i="1" s="1"/>
  <c r="S9" i="5"/>
  <c r="H38" i="1" s="1"/>
  <c r="S10" i="5"/>
  <c r="H36" i="1" s="1"/>
  <c r="P8" i="5"/>
  <c r="C19" i="1" l="1"/>
  <c r="C32" i="1"/>
  <c r="S11" i="10"/>
  <c r="C20" i="1"/>
  <c r="D19" i="1"/>
  <c r="D32" i="1"/>
  <c r="B32" i="1"/>
  <c r="B19" i="1"/>
  <c r="H28" i="1"/>
  <c r="H22" i="1"/>
  <c r="H37" i="1"/>
  <c r="H41" i="1" s="1"/>
  <c r="H23" i="1"/>
  <c r="G22" i="1"/>
  <c r="G28" i="1"/>
  <c r="F22" i="1"/>
  <c r="G37" i="1"/>
  <c r="G41" i="1" s="1"/>
  <c r="G23" i="1"/>
  <c r="T11" i="7"/>
  <c r="F19" i="1"/>
  <c r="F32" i="1"/>
  <c r="E32" i="1"/>
  <c r="E19" i="1"/>
  <c r="S11" i="11"/>
  <c r="S11" i="9"/>
  <c r="S11" i="8"/>
  <c r="S11" i="6"/>
  <c r="G20" i="1" s="1"/>
  <c r="R11" i="6"/>
  <c r="R11" i="5"/>
  <c r="S11" i="5"/>
  <c r="H20" i="1" s="1"/>
  <c r="S10" i="4"/>
  <c r="I36" i="1" s="1"/>
  <c r="S9" i="4"/>
  <c r="I38" i="1" s="1"/>
  <c r="S8" i="4"/>
  <c r="I39" i="1" s="1"/>
  <c r="S7" i="4"/>
  <c r="I40" i="1" s="1"/>
  <c r="S6" i="4"/>
  <c r="S5" i="4"/>
  <c r="R5" i="4"/>
  <c r="R10" i="4"/>
  <c r="I27" i="1" s="1"/>
  <c r="R9" i="4"/>
  <c r="I29" i="1" s="1"/>
  <c r="R8" i="4"/>
  <c r="I30" i="1" s="1"/>
  <c r="R7" i="4"/>
  <c r="I31" i="1" s="1"/>
  <c r="R6" i="4"/>
  <c r="N5" i="4"/>
  <c r="S11" i="4" l="1"/>
  <c r="I20" i="1" s="1"/>
  <c r="R11" i="4"/>
  <c r="I22" i="1"/>
  <c r="I28" i="1"/>
  <c r="I37" i="1"/>
  <c r="I23" i="1"/>
  <c r="I41" i="1"/>
  <c r="H19" i="1"/>
  <c r="H32" i="1"/>
  <c r="G32" i="1"/>
  <c r="G19" i="1"/>
  <c r="T11" i="6"/>
  <c r="T11" i="5"/>
  <c r="N5" i="7"/>
  <c r="I32" i="1" l="1"/>
  <c r="I19" i="1"/>
  <c r="T11" i="4"/>
  <c r="N10" i="4"/>
  <c r="P6" i="5"/>
  <c r="P7" i="5"/>
  <c r="P9" i="5"/>
  <c r="P10" i="5"/>
  <c r="P5" i="5"/>
  <c r="N10" i="5"/>
  <c r="N7" i="5"/>
  <c r="N8" i="5"/>
  <c r="N9" i="5"/>
  <c r="N6" i="5"/>
  <c r="N5" i="5"/>
  <c r="H49" i="1" l="1"/>
  <c r="H48" i="1"/>
  <c r="H47" i="1"/>
  <c r="H46" i="1"/>
  <c r="H45" i="1"/>
  <c r="H50" i="1" l="1"/>
  <c r="O10" i="9" l="1"/>
  <c r="M10" i="9"/>
  <c r="O9" i="9"/>
  <c r="M9" i="9"/>
  <c r="O8" i="9"/>
  <c r="M8" i="9"/>
  <c r="O7" i="9"/>
  <c r="M7" i="9"/>
  <c r="O6" i="9"/>
  <c r="M6" i="9"/>
  <c r="O5" i="9"/>
  <c r="M5" i="9"/>
  <c r="D49" i="1" l="1"/>
  <c r="D47" i="1"/>
  <c r="D45" i="1"/>
  <c r="D48" i="1"/>
  <c r="D46" i="1"/>
  <c r="O11" i="9"/>
  <c r="P10" i="9" s="1"/>
  <c r="M11" i="9"/>
  <c r="N8" i="9" s="1"/>
  <c r="P8" i="9" l="1"/>
  <c r="P5" i="9"/>
  <c r="P7" i="9"/>
  <c r="P6" i="9"/>
  <c r="P9" i="9"/>
  <c r="N5" i="9"/>
  <c r="N7" i="9"/>
  <c r="D50" i="1"/>
  <c r="N10" i="9"/>
  <c r="P11" i="5"/>
  <c r="Q8" i="5" s="1"/>
  <c r="N6" i="9"/>
  <c r="N9" i="9"/>
  <c r="N11" i="5"/>
  <c r="O7" i="5" s="1"/>
  <c r="O10" i="11"/>
  <c r="M10" i="11"/>
  <c r="O9" i="11"/>
  <c r="M9" i="11"/>
  <c r="O8" i="11"/>
  <c r="M8" i="11"/>
  <c r="O7" i="11"/>
  <c r="M7" i="11"/>
  <c r="O6" i="11"/>
  <c r="M6" i="11"/>
  <c r="O5" i="11"/>
  <c r="M5" i="11"/>
  <c r="O10" i="10"/>
  <c r="M10" i="10"/>
  <c r="O9" i="10"/>
  <c r="M9" i="10"/>
  <c r="O8" i="10"/>
  <c r="M8" i="10"/>
  <c r="O7" i="10"/>
  <c r="M7" i="10"/>
  <c r="O6" i="10"/>
  <c r="M6" i="10"/>
  <c r="O5" i="10"/>
  <c r="M5" i="10"/>
  <c r="B45" i="1" l="1"/>
  <c r="B49" i="1"/>
  <c r="B48" i="1"/>
  <c r="B46" i="1"/>
  <c r="B47" i="1"/>
  <c r="O11" i="11"/>
  <c r="P7" i="11" s="1"/>
  <c r="C45" i="1"/>
  <c r="C49" i="1"/>
  <c r="C48" i="1"/>
  <c r="C46" i="1"/>
  <c r="C47" i="1"/>
  <c r="Q5" i="5"/>
  <c r="Q9" i="5"/>
  <c r="Q7" i="5"/>
  <c r="O11" i="10"/>
  <c r="P9" i="10" s="1"/>
  <c r="O10" i="5"/>
  <c r="Q6" i="5"/>
  <c r="O6" i="5"/>
  <c r="Q10" i="5"/>
  <c r="O9" i="5"/>
  <c r="O5" i="5"/>
  <c r="O8" i="5"/>
  <c r="M11" i="11"/>
  <c r="N8" i="11" s="1"/>
  <c r="M11" i="10"/>
  <c r="N7" i="10" s="1"/>
  <c r="P5" i="11" l="1"/>
  <c r="P10" i="11"/>
  <c r="P8" i="11"/>
  <c r="B50" i="1"/>
  <c r="P6" i="11"/>
  <c r="P9" i="11"/>
  <c r="N9" i="11"/>
  <c r="C50" i="1"/>
  <c r="P6" i="10"/>
  <c r="P10" i="10"/>
  <c r="P5" i="10"/>
  <c r="P7" i="10"/>
  <c r="P8" i="10"/>
  <c r="N7" i="11"/>
  <c r="N10" i="11"/>
  <c r="N6" i="11"/>
  <c r="N5" i="11"/>
  <c r="N10" i="10"/>
  <c r="N6" i="10"/>
  <c r="N9" i="10"/>
  <c r="N5" i="10"/>
  <c r="N8" i="10"/>
  <c r="M10" i="8"/>
  <c r="M9" i="8"/>
  <c r="M8" i="8"/>
  <c r="M7" i="8"/>
  <c r="M6" i="8"/>
  <c r="M5" i="8"/>
  <c r="O10" i="8"/>
  <c r="O9" i="8"/>
  <c r="O8" i="8"/>
  <c r="E48" i="1" s="1"/>
  <c r="O7" i="8"/>
  <c r="E49" i="1" s="1"/>
  <c r="O6" i="8"/>
  <c r="O5" i="8"/>
  <c r="P10" i="7"/>
  <c r="P9" i="7"/>
  <c r="P8" i="7"/>
  <c r="P6" i="7"/>
  <c r="P7" i="7"/>
  <c r="P5" i="7"/>
  <c r="F46" i="1" s="1"/>
  <c r="N10" i="7"/>
  <c r="N9" i="7"/>
  <c r="N8" i="7"/>
  <c r="N7" i="7"/>
  <c r="N6" i="7"/>
  <c r="E47" i="1" l="1"/>
  <c r="E46" i="1"/>
  <c r="M11" i="8"/>
  <c r="N7" i="8" s="1"/>
  <c r="E45" i="1"/>
  <c r="F47" i="1"/>
  <c r="F45" i="1"/>
  <c r="F48" i="1"/>
  <c r="F49" i="1"/>
  <c r="O11" i="8"/>
  <c r="P9" i="8" s="1"/>
  <c r="N10" i="8" l="1"/>
  <c r="N6" i="8"/>
  <c r="N9" i="8"/>
  <c r="N5" i="8"/>
  <c r="N8" i="8"/>
  <c r="P5" i="8"/>
  <c r="E50" i="1"/>
  <c r="P6" i="8"/>
  <c r="P10" i="8"/>
  <c r="P8" i="8"/>
  <c r="F50" i="1"/>
  <c r="P7" i="8"/>
  <c r="P11" i="7"/>
  <c r="P10" i="6"/>
  <c r="N10" i="6"/>
  <c r="P9" i="6"/>
  <c r="N9" i="6"/>
  <c r="P8" i="6"/>
  <c r="N8" i="6"/>
  <c r="G48" i="1" s="1"/>
  <c r="P7" i="6"/>
  <c r="N7" i="6"/>
  <c r="G49" i="1" s="1"/>
  <c r="P6" i="6"/>
  <c r="N6" i="6"/>
  <c r="P5" i="6"/>
  <c r="N5" i="6"/>
  <c r="G46" i="1" l="1"/>
  <c r="G47" i="1"/>
  <c r="G45" i="1"/>
  <c r="Q7" i="7"/>
  <c r="Q6" i="7"/>
  <c r="Q9" i="7"/>
  <c r="Q8" i="7"/>
  <c r="Q10" i="7"/>
  <c r="Q5" i="7"/>
  <c r="N11" i="6"/>
  <c r="O9" i="6" s="1"/>
  <c r="O7" i="6"/>
  <c r="N11" i="7"/>
  <c r="P11" i="6"/>
  <c r="G50" i="1" l="1"/>
  <c r="O6" i="6"/>
  <c r="O5" i="6"/>
  <c r="O10" i="6"/>
  <c r="O8" i="7"/>
  <c r="O10" i="7"/>
  <c r="O6" i="7"/>
  <c r="O7" i="7"/>
  <c r="O9" i="7"/>
  <c r="O5" i="7"/>
  <c r="O8" i="6"/>
  <c r="Q9" i="6"/>
  <c r="Q5" i="6"/>
  <c r="Q8" i="6"/>
  <c r="Q7" i="6"/>
  <c r="Q10" i="6"/>
  <c r="Q6" i="6"/>
  <c r="D222" i="5"/>
  <c r="D221" i="5"/>
  <c r="E221" i="5" s="1"/>
  <c r="D220" i="5"/>
  <c r="B220" i="5"/>
  <c r="D219" i="5"/>
  <c r="B219" i="5"/>
  <c r="D218" i="5"/>
  <c r="B218" i="5"/>
  <c r="D217" i="5"/>
  <c r="B217" i="5"/>
  <c r="E219" i="5" l="1"/>
  <c r="E217" i="5"/>
  <c r="B221" i="5" s="1"/>
  <c r="B222" i="5" s="1"/>
  <c r="C218" i="5" s="1"/>
  <c r="E218" i="5"/>
  <c r="E220" i="5"/>
  <c r="C219" i="5" l="1"/>
  <c r="C217" i="5"/>
  <c r="C220" i="5"/>
  <c r="C221" i="5"/>
  <c r="P10" i="4" l="1"/>
  <c r="P9" i="4"/>
  <c r="I47" i="1" s="1"/>
  <c r="N9" i="4"/>
  <c r="P8" i="4"/>
  <c r="I48" i="1" s="1"/>
  <c r="N8" i="4"/>
  <c r="P7" i="4"/>
  <c r="I49" i="1" s="1"/>
  <c r="N7" i="4"/>
  <c r="P6" i="4"/>
  <c r="N6" i="4"/>
  <c r="P5" i="4"/>
  <c r="I46" i="1" s="1"/>
  <c r="I45" i="1" l="1"/>
  <c r="I50" i="1" s="1"/>
  <c r="P11" i="4"/>
  <c r="Q6" i="4" s="1"/>
  <c r="N11" i="4"/>
  <c r="O7" i="4" s="1"/>
  <c r="Q10" i="4" l="1"/>
  <c r="Q7" i="4"/>
  <c r="Q5" i="4"/>
  <c r="Q8" i="4"/>
  <c r="Q9" i="4"/>
  <c r="O5" i="4"/>
  <c r="O8" i="4"/>
  <c r="O10" i="4"/>
  <c r="O6" i="4"/>
  <c r="O9" i="4"/>
</calcChain>
</file>

<file path=xl/sharedStrings.xml><?xml version="1.0" encoding="utf-8"?>
<sst xmlns="http://schemas.openxmlformats.org/spreadsheetml/2006/main" count="8400" uniqueCount="5334">
  <si>
    <t>Incident No</t>
  </si>
  <si>
    <t>Collision Date</t>
  </si>
  <si>
    <t>Collision Location</t>
  </si>
  <si>
    <t>Beat</t>
  </si>
  <si>
    <t>Type</t>
  </si>
  <si>
    <t>Fatal</t>
  </si>
  <si>
    <t>Collision Summary</t>
  </si>
  <si>
    <t>Notes</t>
  </si>
  <si>
    <t>20120040540</t>
  </si>
  <si>
    <t>12/26/2020</t>
  </si>
  <si>
    <t>8200 Gold Coast Dr</t>
  </si>
  <si>
    <t>242</t>
  </si>
  <si>
    <t>B</t>
  </si>
  <si>
    <t>P2 (70-M) bicyclist riding across marked intersection struck by P1 (unk) making right turn.  P1 fled.  P2 fx femur</t>
  </si>
  <si>
    <t>20120035314</t>
  </si>
  <si>
    <t>12/22/2020</t>
  </si>
  <si>
    <t>6500 El Cajon Bl</t>
  </si>
  <si>
    <t>821</t>
  </si>
  <si>
    <t>M</t>
  </si>
  <si>
    <t>Veh turned left in front of MC viol ROW.  MC tib fib open fx</t>
  </si>
  <si>
    <t>20120013575</t>
  </si>
  <si>
    <t>12/19/2020</t>
  </si>
  <si>
    <t>3100 Carmel Valley Rd</t>
  </si>
  <si>
    <t>934</t>
  </si>
  <si>
    <t>P</t>
  </si>
  <si>
    <t>ped in xwalk had foot run over by van turning right.  Major crushing injuries.  Van p1</t>
  </si>
  <si>
    <t>Mode</t>
  </si>
  <si>
    <t>Mode Code</t>
  </si>
  <si>
    <t>Collisions</t>
  </si>
  <si>
    <t>Collisions %</t>
  </si>
  <si>
    <t>Fatalities</t>
  </si>
  <si>
    <t>Fatal %</t>
  </si>
  <si>
    <t>20120023029</t>
  </si>
  <si>
    <t>12/15/2020</t>
  </si>
  <si>
    <t>1100 B st</t>
  </si>
  <si>
    <t>524</t>
  </si>
  <si>
    <t>ped innatentive walked into rear tires of tandem trailer (rear trailer) pulled by tractor.  Pulled underneath 11-44</t>
  </si>
  <si>
    <t>BICYCLIST</t>
  </si>
  <si>
    <t>20120017846</t>
  </si>
  <si>
    <t>12/11/2020</t>
  </si>
  <si>
    <t>1000 Cardiff St</t>
  </si>
  <si>
    <t>434</t>
  </si>
  <si>
    <t>p1 ped ran in front of p2 veh outside crosswalk against light.  Fx lft femur, forhead laceration</t>
  </si>
  <si>
    <t>DRIVER</t>
  </si>
  <si>
    <t>D</t>
  </si>
  <si>
    <t>20120016981</t>
  </si>
  <si>
    <t>1285 Picador Bl</t>
  </si>
  <si>
    <t>723</t>
  </si>
  <si>
    <t>p1 veh pulled in front of p2 mc.  Fx pelvis</t>
  </si>
  <si>
    <t>OTHER</t>
  </si>
  <si>
    <t>O</t>
  </si>
  <si>
    <t>20120009577</t>
  </si>
  <si>
    <t>12/6/2020</t>
  </si>
  <si>
    <t>5050 El Cajon Blvd</t>
  </si>
  <si>
    <t>822</t>
  </si>
  <si>
    <t>P2 (73-M) ped in motorized wheelchair struck by P1 as he was crossing in unmarked crosswalk.  P1 fled scene.  P2 open fx to leg</t>
  </si>
  <si>
    <t>VEHICLE</t>
  </si>
  <si>
    <t>V</t>
  </si>
  <si>
    <t>20120008436</t>
  </si>
  <si>
    <t>3700 Cam Del Rio West</t>
  </si>
  <si>
    <t>611</t>
  </si>
  <si>
    <t>P1 (?-F) ped pushing shopping cart in roadway, struck by P2 (unk veh).  P2 fled scene.  P1 sustained brain bleed and lacerated liver.</t>
  </si>
  <si>
    <t>Motorcycle</t>
  </si>
  <si>
    <t>20120006253</t>
  </si>
  <si>
    <t>12/4/2020</t>
  </si>
  <si>
    <t>9000 Mission Gorge Rd</t>
  </si>
  <si>
    <t>324</t>
  </si>
  <si>
    <t>P1 (56-M) drove wrongway and struck P2 (59-M) headon.  P1 11-44  P2 multi facial fx and fx vertebrae</t>
  </si>
  <si>
    <t>PEDESTRIAN</t>
  </si>
  <si>
    <t>20120006201</t>
  </si>
  <si>
    <t>7600 Skyline Dr</t>
  </si>
  <si>
    <t>436</t>
  </si>
  <si>
    <t>P1 (72-M) ped walked into roadway ifo P2 (29-F).  P1 sustained fx r tib/fib, fx left tib</t>
  </si>
  <si>
    <t>Total</t>
  </si>
  <si>
    <t>20120002200</t>
  </si>
  <si>
    <t>12/2/2020</t>
  </si>
  <si>
    <t>8700 Aero Drive</t>
  </si>
  <si>
    <t>311</t>
  </si>
  <si>
    <t>P1 (58-M) rear ended P2 (48-F).  P2 sustained serious brain bleed, P2 passenger (18-M) fx spine and internal inj.  P1 DUI</t>
  </si>
  <si>
    <t>20110041655</t>
  </si>
  <si>
    <t>11/26/2020</t>
  </si>
  <si>
    <t>Clairemont Dr/Indian Wy</t>
  </si>
  <si>
    <t>114</t>
  </si>
  <si>
    <t>ford truck viol ROW of MC. MC suffered amputated toes.  Truck fled scene  Fel HR</t>
  </si>
  <si>
    <t>20110037308</t>
  </si>
  <si>
    <t>11/23/2020</t>
  </si>
  <si>
    <t>2500 Imperial Ave</t>
  </si>
  <si>
    <t>512</t>
  </si>
  <si>
    <t>P1 (UNK (30?-M) pedestrian crossing roadway outside crosswalk,  struck by P2 and dragged several blocks.  P1 11-44.  P2 fled scene</t>
  </si>
  <si>
    <t>20110034730</t>
  </si>
  <si>
    <t>11/22/2020</t>
  </si>
  <si>
    <t>7500 Girard Ave</t>
  </si>
  <si>
    <t>124</t>
  </si>
  <si>
    <t>P1 (26-M) solo vehicle into tree.  Passengers (19-M) (21-M) 11-44 at scene.  P1 DUI</t>
  </si>
  <si>
    <t>20110034174</t>
  </si>
  <si>
    <t>11/21/2020</t>
  </si>
  <si>
    <t>5500 El Cajon Blvd</t>
  </si>
  <si>
    <t>P1 (45-M) made left turn IFO P2 (29-M) Motorcycle.  P2 sustained several fxs.  P1 DUI</t>
  </si>
  <si>
    <t>20110032865</t>
  </si>
  <si>
    <t>11/20/2020</t>
  </si>
  <si>
    <t>camno ruiz/Marauder</t>
  </si>
  <si>
    <t>P1 (22-M) Motorcyclist and P2 (40-F) collided in intersection.  P1 fx arm and both femurs.  FAULT UNABLE TO BE DETERMINED</t>
  </si>
  <si>
    <t>11/19/2020</t>
  </si>
  <si>
    <t>3000 Health Center Dr</t>
  </si>
  <si>
    <t>314</t>
  </si>
  <si>
    <t>P1 (ped) (61-M) poss laying in roadway struck by P2.  P2 fled scene.  P1 11-44 at hospital.</t>
  </si>
  <si>
    <t>20110026982</t>
  </si>
  <si>
    <t>11/17/2020</t>
  </si>
  <si>
    <t>14900 San Dieguito Rd</t>
  </si>
  <si>
    <t>935</t>
  </si>
  <si>
    <t>P1 (27-M) drove across double yellow lines causing multi veh collision.  P1 struck by P4 (box truck) on right side.  P1 caught fire.  P1 11-44 at scene.</t>
  </si>
  <si>
    <t>20110022323</t>
  </si>
  <si>
    <t>11/14/2020</t>
  </si>
  <si>
    <t>6100 Federal Bl</t>
  </si>
  <si>
    <t>433</t>
  </si>
  <si>
    <t>veh viol ROW of MC.  Tib fib, open rt foot fx</t>
  </si>
  <si>
    <t>20110001883</t>
  </si>
  <si>
    <t>11/12/2020</t>
  </si>
  <si>
    <t>Genesee/Chateau Dr</t>
  </si>
  <si>
    <t>P1 (23-M0 ran red light and struck P2 (39-F).  P1 sustained multi fx to spine.  P1 pass (19-M) sustained fx ribs, spine and collapsed lung.</t>
  </si>
  <si>
    <t>20110011379</t>
  </si>
  <si>
    <t>11/7/2020</t>
  </si>
  <si>
    <t>10600 Tierrasanta Blvd</t>
  </si>
  <si>
    <t>312</t>
  </si>
  <si>
    <t>P1 (12-F) struck by P2 while crossing against red signal.  P2 fled scene.  P1 sustained open fx to arm and fx femur</t>
  </si>
  <si>
    <t>20110004985</t>
  </si>
  <si>
    <t>11/4/2020</t>
  </si>
  <si>
    <t>6800 El Cajon Blvd</t>
  </si>
  <si>
    <t>P2 (27-M) ped struck by P2 (62-M) while crossing road in unmarked crosswalk.  P2 sustained fx pelvis and arm</t>
  </si>
  <si>
    <t>20100052530</t>
  </si>
  <si>
    <t>10/31/2020</t>
  </si>
  <si>
    <t>4300 Taylor Street</t>
  </si>
  <si>
    <t>623</t>
  </si>
  <si>
    <t>P1 (34-M) solo MC, lost control and collided with guard rail and fence.  P1 11-44</t>
  </si>
  <si>
    <t>20100051044</t>
  </si>
  <si>
    <t>10/30/2020</t>
  </si>
  <si>
    <t>6700 Friars Rd</t>
  </si>
  <si>
    <t>Veh Malibu (22-M) pulling out from driveway struck by veh Tesla (33-F).  Driver of Malibu 11-44</t>
  </si>
  <si>
    <t>20100050769</t>
  </si>
  <si>
    <t>500 East San Ysidro Blvd</t>
  </si>
  <si>
    <t>712</t>
  </si>
  <si>
    <t>P1 ((61-M) Pedestrian fell into street and struck by P2 (40-M).  P1 11-44</t>
  </si>
  <si>
    <t>20100049356</t>
  </si>
  <si>
    <t>10/29/2020</t>
  </si>
  <si>
    <t>3603 College Ave</t>
  </si>
  <si>
    <t>823</t>
  </si>
  <si>
    <t>P1 (16-F) mistook gas for brake and struck P2 and drove into 7-11. P2 sustained multi pelvic fx</t>
  </si>
  <si>
    <t>20100046240</t>
  </si>
  <si>
    <t>10/26/2020</t>
  </si>
  <si>
    <t>4000 Market St</t>
  </si>
  <si>
    <t>444</t>
  </si>
  <si>
    <t>P1 (17-M) fleeding from PD struck pole and tree at high speed.  P1 11-44 P1 passengers (15-M)(14-M) 11-44  P1 passenger (15-M) r-foot amputated</t>
  </si>
  <si>
    <t>20100042239</t>
  </si>
  <si>
    <t>10/25/2020</t>
  </si>
  <si>
    <t>13455 Russet Leaf Ln</t>
  </si>
  <si>
    <t>233</t>
  </si>
  <si>
    <t>P1 (63-M) riding three wheel device in P/L.  Lost control and collided with ground.  P1 11-44 10/28/20</t>
  </si>
  <si>
    <t>20100041430</t>
  </si>
  <si>
    <t>700 Division St</t>
  </si>
  <si>
    <t>443</t>
  </si>
  <si>
    <t>P1 (21-M) solo veh struck center divide.  P1 fx right femur.  P1 DUI</t>
  </si>
  <si>
    <t>20100023261</t>
  </si>
  <si>
    <t>10/19/2020</t>
  </si>
  <si>
    <t>Universtiy/54th St</t>
  </si>
  <si>
    <t>827</t>
  </si>
  <si>
    <t>P1 (16-M) driving a stolen veh, struck a traffic pole.  P1 sustained fx hip and arm injury.</t>
  </si>
  <si>
    <t>20100032384</t>
  </si>
  <si>
    <t>4300 Market Street</t>
  </si>
  <si>
    <t>P1 (43-M) pedestrian in roadway struck by P2 (58-M)  P1 fx left femur and ankle, internal bleeding.</t>
  </si>
  <si>
    <t>20100028719</t>
  </si>
  <si>
    <t>10/17/2020</t>
  </si>
  <si>
    <t>4200 Ingraham</t>
  </si>
  <si>
    <t>122</t>
  </si>
  <si>
    <t>bike vs motorcycle at intersection.  Bike fx ribs and femur.  MC scrapes and road rash</t>
  </si>
  <si>
    <t>20100024296</t>
  </si>
  <si>
    <t>10/15/2020</t>
  </si>
  <si>
    <t>200 East San Ysidro Blvd</t>
  </si>
  <si>
    <t>P1 (40-F) ped walked ifo P2 and was struck.  P1 11-44 P2 fled scene</t>
  </si>
  <si>
    <t>20100022423</t>
  </si>
  <si>
    <t>10/14/2020</t>
  </si>
  <si>
    <t>Lantana and Euclid</t>
  </si>
  <si>
    <t>833</t>
  </si>
  <si>
    <t>P1 violated P2 (33-M)ROW at stop sign.  P1 fled scene.  P2 fx tib/fib and clavical</t>
  </si>
  <si>
    <t>20100020479</t>
  </si>
  <si>
    <t>10/12/2020</t>
  </si>
  <si>
    <t>4000 Beyer Blvd</t>
  </si>
  <si>
    <t>P1 (27-M) high speed, lost control and struck parked vehicles.  P1 and P2 burst into flames.  P1 sustained fx femur, fx knee, internal injuries.  P1 DUI</t>
  </si>
  <si>
    <t>20100018927</t>
  </si>
  <si>
    <t>10/11/2020</t>
  </si>
  <si>
    <t>17900 San Dieguito Rd</t>
  </si>
  <si>
    <t>937</t>
  </si>
  <si>
    <t>solo veh off roadway down embankment.  Driver 11-44.   #20205891</t>
  </si>
  <si>
    <t>20100017407</t>
  </si>
  <si>
    <t>10/10/2020</t>
  </si>
  <si>
    <t>6400 Potomac Street</t>
  </si>
  <si>
    <t>438</t>
  </si>
  <si>
    <t>solo mc into partked veh.  Pass on mc suffered mult leg/hip fx's.  Driver of mc was arr for fel dui  20205873</t>
  </si>
  <si>
    <t>20100017110</t>
  </si>
  <si>
    <t>2600 Market</t>
  </si>
  <si>
    <t>515</t>
  </si>
  <si>
    <t>p1 veh pulled out of private plot in front of p2 mc.  Open fx lower arm</t>
  </si>
  <si>
    <t>20100017086</t>
  </si>
  <si>
    <t>Mt Alifan/Mt Aguilar</t>
  </si>
  <si>
    <t>111</t>
  </si>
  <si>
    <t>p1 veh pulled out from shopping center and violated p2's (MC) ROW. P2 major inj but no longer life threat</t>
  </si>
  <si>
    <t>20100014450</t>
  </si>
  <si>
    <t>10/9/2020</t>
  </si>
  <si>
    <t>5800 El Cajon Blvd</t>
  </si>
  <si>
    <t>P1 (unk) struck P2/P3 (Parked vehs) then collided into front of business.  P1 driver fled scene.  P1 passenger fx hip, lac to leg.</t>
  </si>
  <si>
    <t>20100014077</t>
  </si>
  <si>
    <t>10/8/2020</t>
  </si>
  <si>
    <t>3100 Imperial Ave</t>
  </si>
  <si>
    <t>516</t>
  </si>
  <si>
    <t>P1 and P2 collided in intersection.  P2 passenger sustained fx skull.  P1 DUI and booked for felony DUI.  Fault TBD</t>
  </si>
  <si>
    <t>20100014002</t>
  </si>
  <si>
    <t>7200 Imperial Ave</t>
  </si>
  <si>
    <t>P1 (29-F) pedestrian crossing roadway midblock struck by P2.  P1 11-44 at Scene</t>
  </si>
  <si>
    <t>20100013349</t>
  </si>
  <si>
    <t>2900 Camino Del Rio S</t>
  </si>
  <si>
    <t>315</t>
  </si>
  <si>
    <t>P1 (30-F) exited a driveway and struck P2 (42-F) causing laceration req stitches.  P1 fled on foot and located.  P1 DUI drugs</t>
  </si>
  <si>
    <t>20100009522</t>
  </si>
  <si>
    <t>10/6/2020</t>
  </si>
  <si>
    <t>3600 Midway Dr</t>
  </si>
  <si>
    <t>613</t>
  </si>
  <si>
    <t>P1- (37-M) bicyclist entered intersection on red light and was struck by P2 (unk)  P2 fled scene.  P1 sustaiend lacerated liver and internal bleeding</t>
  </si>
  <si>
    <t>20100008087</t>
  </si>
  <si>
    <t>10/5/2020</t>
  </si>
  <si>
    <t>300 G Street</t>
  </si>
  <si>
    <t>525</t>
  </si>
  <si>
    <t>P1 (72-M) ped struck by P2 (56-M) while crossing roadway. Not in crosswalk.  P1 sustained life threatening inj.  Ped 11-44 on 10-8-20</t>
  </si>
  <si>
    <t>20100004469</t>
  </si>
  <si>
    <t>10/3/2020</t>
  </si>
  <si>
    <t>ingrahm/sunset cliffs</t>
  </si>
  <si>
    <t>123</t>
  </si>
  <si>
    <t>scooter/moped rider said veh passed on left and collided with her, mult fx's.  Veh left  nfd</t>
  </si>
  <si>
    <t>20090047200</t>
  </si>
  <si>
    <t>9/28/2020</t>
  </si>
  <si>
    <t>500 60th Street</t>
  </si>
  <si>
    <t>452</t>
  </si>
  <si>
    <t>P1 (21-M) drove around trolley arms and was struck by trolley.  P1 11-44 at scene</t>
  </si>
  <si>
    <t>20090041364</t>
  </si>
  <si>
    <t>9/25/2020</t>
  </si>
  <si>
    <t>14500 Carmel Valley Rd</t>
  </si>
  <si>
    <t>P1 (42-M) bicyclist rode into back of P2 parked  city truck.  P1 11-44 at scene.</t>
  </si>
  <si>
    <t>20090037925</t>
  </si>
  <si>
    <t>9/23/2020</t>
  </si>
  <si>
    <t>4000 Sports Areana Blvd</t>
  </si>
  <si>
    <t>P1 (33-M) pedestrian struck by P2 (54-M) while crossing midblock</t>
  </si>
  <si>
    <t>20090037837</t>
  </si>
  <si>
    <t>Paradise Valley/Munda</t>
  </si>
  <si>
    <t>P1 (19-M) w/ 4 passengers failed to neg a turn and drove into canyon.  P1 passenger (18-F) 11-44 at hospital.  P1 fled and located.  P1 DUI</t>
  </si>
  <si>
    <t>20090039234</t>
  </si>
  <si>
    <t>Rosecrans/Cauby</t>
  </si>
  <si>
    <t>P1 (41-M) crossing roadway illegally and against no ped crossing signs, struck by P2 (UNK).  P2 fled scene.  P1 fx ankle</t>
  </si>
  <si>
    <t>20090034339</t>
  </si>
  <si>
    <t>9/21/2020</t>
  </si>
  <si>
    <t>Kettner/W. Broadway</t>
  </si>
  <si>
    <t>P1 (44-F) pedestrian entered intersection against red light and was struck by P2 (25-M).  P1 sustained fx pelvis and wrist.</t>
  </si>
  <si>
    <t>20090029004</t>
  </si>
  <si>
    <t>9/17/2020</t>
  </si>
  <si>
    <t>4025 Camino De Rio S</t>
  </si>
  <si>
    <t>321</t>
  </si>
  <si>
    <t>MC vs Veh.  MC P1, suffered open lower leg fx</t>
  </si>
  <si>
    <t>20090022244</t>
  </si>
  <si>
    <t>9/13/2020</t>
  </si>
  <si>
    <t>1200 Rosecrans St</t>
  </si>
  <si>
    <t>615</t>
  </si>
  <si>
    <t>P1 DUI .30bac on scooter ran red light. Struck by p2 veh.  11-80 inj</t>
  </si>
  <si>
    <t>20090015442</t>
  </si>
  <si>
    <t>9/9/2020</t>
  </si>
  <si>
    <t>El Cajon Blvd/70th St</t>
  </si>
  <si>
    <t>831</t>
  </si>
  <si>
    <t>P1 (63-M) had medical issue and rear ended P2 (22-F).  P1 and P2 then struck P3, P4 and P5.  P2 caught fire.  P2 and Passenger (22-F) serious burns and internal inj.  P2 pass 11-44. P2 driver pending</t>
  </si>
  <si>
    <t>20090015166</t>
  </si>
  <si>
    <t>Estrella/Polk</t>
  </si>
  <si>
    <t>826</t>
  </si>
  <si>
    <t>P1 (12-F) on skateboard, downhill, ran stopsign and struck P2.  P1 skull fx and brain bleed</t>
  </si>
  <si>
    <t>20090003619</t>
  </si>
  <si>
    <t>9/3/2020</t>
  </si>
  <si>
    <t>500 W Ivy St</t>
  </si>
  <si>
    <t>529</t>
  </si>
  <si>
    <t>P1 (27-M)solo bicyclist struck curb at high rate of speed.   Brain bleed, skull fx, collasped lung, spinal fx.  Life threatening</t>
  </si>
  <si>
    <t>20090002569</t>
  </si>
  <si>
    <t>9/2/2020</t>
  </si>
  <si>
    <t>9200 Hillery Dr</t>
  </si>
  <si>
    <t>P1 (63-F) turned left IFO P2 (27-M) motorcyclist.  P2 11-44 at hospital</t>
  </si>
  <si>
    <t>20090001161</t>
  </si>
  <si>
    <t>9/1/2020</t>
  </si>
  <si>
    <t>100 S 45th St</t>
  </si>
  <si>
    <t>441</t>
  </si>
  <si>
    <t>P1 (62-M) ped walked against red light and was struck by P2 (53-F).  P1 sustained open fx to right patella</t>
  </si>
  <si>
    <t>20080042106</t>
  </si>
  <si>
    <t>8/25/2020</t>
  </si>
  <si>
    <t>4000 52nd St</t>
  </si>
  <si>
    <t>P1 (50-F) pushing disabled veh.  Veh rolled back and struck P1.  P1 serious injury to right leg</t>
  </si>
  <si>
    <t>20080040855</t>
  </si>
  <si>
    <t>8/24/2020</t>
  </si>
  <si>
    <t>3600 University Ave</t>
  </si>
  <si>
    <t>839</t>
  </si>
  <si>
    <t>P1 (46-M)walked into the path of P2 (52-F).  P1 11-44 at hosptial.</t>
  </si>
  <si>
    <t>20080035077</t>
  </si>
  <si>
    <t>8/21/2020</t>
  </si>
  <si>
    <t>1700 W Washington</t>
  </si>
  <si>
    <t>628</t>
  </si>
  <si>
    <t>wb veh struck wb bike seriously injuring cyclist.  Male driver and fem pass got out, dislodged bike then fled scene.</t>
  </si>
  <si>
    <t>20080030729</t>
  </si>
  <si>
    <t>8/19/2020</t>
  </si>
  <si>
    <t>12500 Carmel Mountain Rd</t>
  </si>
  <si>
    <t>232</t>
  </si>
  <si>
    <t>P1 (38-F) lost control and struck tree.  P1 11-44 at scene.</t>
  </si>
  <si>
    <t>20080026195</t>
  </si>
  <si>
    <t>8/16/2020</t>
  </si>
  <si>
    <t>18090 San Pasqual Valley Rd</t>
  </si>
  <si>
    <t>235</t>
  </si>
  <si>
    <t>MC going EB crossed over into WB lane for  unk reason, struck by P2 (F250 truck) who was WB, head on.  P1 MC was 11-44 at scene</t>
  </si>
  <si>
    <t>20080023479</t>
  </si>
  <si>
    <t>8/14/2020</t>
  </si>
  <si>
    <t>3900 Orange Av</t>
  </si>
  <si>
    <t>832</t>
  </si>
  <si>
    <t>veh struck ped in xwalk, fled scene. Ped leg fx's, poss hip fx.  Susp veh similar to Pontiac G6, light colored nfd</t>
  </si>
  <si>
    <t>20080019443</t>
  </si>
  <si>
    <t>8/12/2020</t>
  </si>
  <si>
    <t>2800 Wardlowe</t>
  </si>
  <si>
    <t>722</t>
  </si>
  <si>
    <t>p1 veh made left in front of p2 MC.  Open tib fib</t>
  </si>
  <si>
    <t>20080019377</t>
  </si>
  <si>
    <t>13400 Stonebridge Pkwy</t>
  </si>
  <si>
    <t>245</t>
  </si>
  <si>
    <t>high speed MC lost control, left roadway and struck fire hydrant  1144</t>
  </si>
  <si>
    <t>20080013879</t>
  </si>
  <si>
    <t>8/9/2020</t>
  </si>
  <si>
    <t>Balboa/Morena</t>
  </si>
  <si>
    <t>113</t>
  </si>
  <si>
    <t>solo MC failed to negotiate turn, struck tree.  Fx femur and tib fib</t>
  </si>
  <si>
    <t>20080013527</t>
  </si>
  <si>
    <t>4300 Logan Ave</t>
  </si>
  <si>
    <t>DUI drugs driver struck 3 parked cars. 1 car occupied by person suffering lacerated bicep.  Fel DUI and HR</t>
  </si>
  <si>
    <t>20080014092</t>
  </si>
  <si>
    <t>1100 Sunset Cliffs</t>
  </si>
  <si>
    <t>618</t>
  </si>
  <si>
    <t>MC lost control and struck rear of veh.  Fx rt femur</t>
  </si>
  <si>
    <t>MC lost control, hit back of truck.  11-80 inj</t>
  </si>
  <si>
    <t>20080012638</t>
  </si>
  <si>
    <t>8/8/2020</t>
  </si>
  <si>
    <t>18900 San Pasqual Valley</t>
  </si>
  <si>
    <t>p1 motorcycle lost control, crossed over lane struck by p2.  p1 fx femur and tib/fib</t>
  </si>
  <si>
    <t>20080005029</t>
  </si>
  <si>
    <t>8/4/2020</t>
  </si>
  <si>
    <t>4879 University Ave</t>
  </si>
  <si>
    <t>828</t>
  </si>
  <si>
    <t>poss 20001, ped poss hit in plot by veh, fell and fx orb</t>
  </si>
  <si>
    <t>20080005943</t>
  </si>
  <si>
    <t>500 nautilus</t>
  </si>
  <si>
    <t>veh ran red light at La Jolla Bl, struck another veh (P2).  P2 rotated clockwise and struck a ped.  Ped open tib/fib, collap lung, head inj, fx ribs (77yrs)</t>
  </si>
  <si>
    <t>20080004838</t>
  </si>
  <si>
    <t>8/3/2020</t>
  </si>
  <si>
    <t>2700 Grand Ave</t>
  </si>
  <si>
    <t>ped left center med into path of veh, fx tib/fib, pelvic fx for ped</t>
  </si>
  <si>
    <t>20080000092</t>
  </si>
  <si>
    <t>8/1/2020</t>
  </si>
  <si>
    <t>8300 Mira Mesa Bl</t>
  </si>
  <si>
    <t>solo veh into tree. Unseatbelted. Driver ejected and 1144</t>
  </si>
  <si>
    <t>20070035387</t>
  </si>
  <si>
    <t>7/22/2020</t>
  </si>
  <si>
    <t>3100 Fairmount Ave</t>
  </si>
  <si>
    <t>835</t>
  </si>
  <si>
    <t>P1( unk) struck sign and parked veh then fled on foot leaving inj passengers. (19-F) fx humerus, dislocated shoulder and hip (26-F) brain bleed</t>
  </si>
  <si>
    <t>20070034595</t>
  </si>
  <si>
    <t>7/21/2020</t>
  </si>
  <si>
    <t>3600 Genesee Ave</t>
  </si>
  <si>
    <t>112</t>
  </si>
  <si>
    <t>P1 (20-M) drove into op lanes and struck P2 (58-M) and P3 (48-M). P1 then struck by P4.  P2 11-44 at scene.  P1 and P3 11-80 injuries</t>
  </si>
  <si>
    <t>20070031737</t>
  </si>
  <si>
    <t>7/19/2020</t>
  </si>
  <si>
    <t>4100 Ashford St</t>
  </si>
  <si>
    <t>P3 (75-F) pedestrain, walking around P2 (legally parked veh) in roadway struck by P1 (dark col dually).  P1 stopped but then drove off. P3 11-44 at scene.</t>
  </si>
  <si>
    <t>20070031211</t>
  </si>
  <si>
    <t>7000 Friars Rd</t>
  </si>
  <si>
    <t>621</t>
  </si>
  <si>
    <t>P1 (71-M) Motorcyclist ran red light and struck P2 (23-F) as she we exiting driveway.  P1 sustaiend fx orbital, clavical ribs</t>
  </si>
  <si>
    <t>20070016257</t>
  </si>
  <si>
    <t>7/10/2020</t>
  </si>
  <si>
    <t>11200 Blk Mnt Road</t>
  </si>
  <si>
    <t>P2 (57-F) ped struck by P2 (31-M) while crossing in crosswalk. P2 11-44 at scene.</t>
  </si>
  <si>
    <t>20070008247</t>
  </si>
  <si>
    <t>7/5/2020</t>
  </si>
  <si>
    <t>4400 Logan Ave</t>
  </si>
  <si>
    <t>P2 (55-F) ped struck by P2 (37-F) while crossing in crosswalk.  P2 sustained fx pelvis and fx to both legs.  S/E Patrol handled.  Ped 11-44 on 10-12-20</t>
  </si>
  <si>
    <t>20070008764</t>
  </si>
  <si>
    <t>2100 Sunset Cliffs Blvd</t>
  </si>
  <si>
    <t>614</t>
  </si>
  <si>
    <t>(XX-M) ped crossing roadway between cars, struck by (51-M) motorcyclist passing vehicles on the left.  Ped sust dislocated hip.  M/C fled scene, leaving his passenger at the scene.</t>
  </si>
  <si>
    <t>20070003431</t>
  </si>
  <si>
    <t>7/3/2020</t>
  </si>
  <si>
    <t>5300 Chollas Parkway</t>
  </si>
  <si>
    <t>(40-M) ped in roadway struck by veh traveling at high speed.  Ped 11-44 at scene.  Veh fled scene</t>
  </si>
  <si>
    <t>20070004829</t>
  </si>
  <si>
    <t>11500 Timberlake Dr</t>
  </si>
  <si>
    <t>241</t>
  </si>
  <si>
    <t>P1 (38-M) on scooter lost control and fell.  P1 sustained brain bleed and facial injuries</t>
  </si>
  <si>
    <t>20060047001</t>
  </si>
  <si>
    <t>6/30/2020</t>
  </si>
  <si>
    <t>S 45th and Logan</t>
  </si>
  <si>
    <t>p2 (81-M) struck by P2 while crossing intersection.  P2 11-44 at hospital.  P1 fled scene.</t>
  </si>
  <si>
    <t>20060041224</t>
  </si>
  <si>
    <t>6/27/2020</t>
  </si>
  <si>
    <t>14200 Carmel Valley Rd</t>
  </si>
  <si>
    <t>936</t>
  </si>
  <si>
    <t>ped p1 jogged into a car proceeding through a green light.  Life threatening. 11-44 on 7/4/20</t>
  </si>
  <si>
    <t>20060036892</t>
  </si>
  <si>
    <t>6/24/2020</t>
  </si>
  <si>
    <t>Friars/Frazee Rd</t>
  </si>
  <si>
    <t>P1 (unk) ran red light and struck P2.  P2 struck P3.  P1 struck P4 while fleeing.  P1 then fled on foot.  P2 pelvis fx, rib fx, facial lacerations.</t>
  </si>
  <si>
    <t>20060034204</t>
  </si>
  <si>
    <t>6/23/2020</t>
  </si>
  <si>
    <t>1900 3rd Ave</t>
  </si>
  <si>
    <t>P1 (31-M) ped struck by P2 while crossing roadway at intersection.  P2 sustained brain bleed and fx collor bone.</t>
  </si>
  <si>
    <t>20060032570</t>
  </si>
  <si>
    <t>6/22/2020</t>
  </si>
  <si>
    <t>7000 Mission Gorge Rd</t>
  </si>
  <si>
    <t>322</t>
  </si>
  <si>
    <t>P1 (solo veh) into trailer then caught fire.   P1 passenger (43-F) 10+ stitches to face. P1 driver DUI</t>
  </si>
  <si>
    <t>20060028801</t>
  </si>
  <si>
    <t>6/19/2020</t>
  </si>
  <si>
    <t>500 W Washington</t>
  </si>
  <si>
    <t>627</t>
  </si>
  <si>
    <t>P2 (68-F) ped struck by P1 while crossing in crosswalk.  P2 laceration to face and loss of vision in left eye</t>
  </si>
  <si>
    <t>20060027742</t>
  </si>
  <si>
    <t>3800 Bayside Lane</t>
  </si>
  <si>
    <t>121</t>
  </si>
  <si>
    <t>P1 (24-M) solo veh into carport.  P1 passenger (25-F) fx skull, fx nose concussion</t>
  </si>
  <si>
    <t>20060019399</t>
  </si>
  <si>
    <t>6/12/2020</t>
  </si>
  <si>
    <t>6000 El Cajon Bl</t>
  </si>
  <si>
    <t>ped ran across street, jumped raised median, hit by p2 veh.  1180 inj</t>
  </si>
  <si>
    <t>20060012997</t>
  </si>
  <si>
    <t>6/9/2020</t>
  </si>
  <si>
    <t>1600 G Street</t>
  </si>
  <si>
    <t>514</t>
  </si>
  <si>
    <t>P1 (30-M) bicycist ran ran red light and was struck by P2 (40-M).  P1 sustained fx vertebrae, brain bleed, skull fx.</t>
  </si>
  <si>
    <t>20060005555</t>
  </si>
  <si>
    <t>6/4/2020</t>
  </si>
  <si>
    <t>4500 Voltaire St</t>
  </si>
  <si>
    <t>P1 (25-M) skateboarder in roadway, struck from behind by P2 (Unknown).  P2 fled the scene.  P1 11-44 at the scene.</t>
  </si>
  <si>
    <t>20060000442</t>
  </si>
  <si>
    <t>11700 Poway Rd</t>
  </si>
  <si>
    <t>231</t>
  </si>
  <si>
    <t>P1 (38-M) rear ended P2 (33-M) who was stopped in traffic. P1  sustained life threatening injuries</t>
  </si>
  <si>
    <t>20060001514</t>
  </si>
  <si>
    <t>6/2/2020</t>
  </si>
  <si>
    <t>1500 F Street</t>
  </si>
  <si>
    <t>521</t>
  </si>
  <si>
    <t>P2 (60-M) ped struck by P1 (unk).  P1 fled scene.  P2 open tib/fib fx.  11-10 completed by central patrol</t>
  </si>
  <si>
    <t>20050053000</t>
  </si>
  <si>
    <t>5/31/2020</t>
  </si>
  <si>
    <t>800 Madera St</t>
  </si>
  <si>
    <t>P1 (52-M) solo vehicle lost control, struck wall and was ejected.  P1 life threatening injuries.</t>
  </si>
  <si>
    <t>20050053100</t>
  </si>
  <si>
    <t>4100 Pacific Hwy</t>
  </si>
  <si>
    <t>P2 veh struck P1 (43-M) pedestrain.  P1 sustained fx arm and pelvis</t>
  </si>
  <si>
    <t>20050044898</t>
  </si>
  <si>
    <t>5/26/2020</t>
  </si>
  <si>
    <t>6600 University Ave</t>
  </si>
  <si>
    <t>841</t>
  </si>
  <si>
    <t>P1 (40-50-M) rode into the path of P2 (30-M).  P2 fled scene and later located.  P1 11-44 at hospital.</t>
  </si>
  <si>
    <t>20050044293</t>
  </si>
  <si>
    <t>11000 Westonhill Dr</t>
  </si>
  <si>
    <t>P1 (29-M) made left turn ifo P2 (57-M).  P1 pass (10-M) sustained fx right femur.</t>
  </si>
  <si>
    <t>20050036428</t>
  </si>
  <si>
    <t>5/21/2020</t>
  </si>
  <si>
    <t>8100 Jamacha Rd</t>
  </si>
  <si>
    <t>P1 (28-M) pedestrian in roadway struck by P2 (21-M).  P2 fled scene. P1 11-44</t>
  </si>
  <si>
    <t>20050035507</t>
  </si>
  <si>
    <t>16700 West Bernardo Dr</t>
  </si>
  <si>
    <t>234</t>
  </si>
  <si>
    <t>P1 (51-M) solo vehicle into tree.  11-44 at scene.</t>
  </si>
  <si>
    <t>20050029327</t>
  </si>
  <si>
    <t>5/17/2020</t>
  </si>
  <si>
    <t>Woodman/Richey</t>
  </si>
  <si>
    <t>P1 (7-F) solo  riding bicycle downhill struck curb and metal gate. P1 sustained brain bleed, fx orbital, fx arm</t>
  </si>
  <si>
    <t>20050026608</t>
  </si>
  <si>
    <t>5/16/2020</t>
  </si>
  <si>
    <t>4800 College Ave</t>
  </si>
  <si>
    <t>p1 was lying in roadway for unk reasson.  Struck by 2 veh that stopped.  Poss struck by a 3rd veh but unkown.  Life threatening.</t>
  </si>
  <si>
    <t>20050028271</t>
  </si>
  <si>
    <t>Grand and Fanuel</t>
  </si>
  <si>
    <t>p1 ped ran into intersection against red. Struck by p2 veh, mult broken bones and open chest wound</t>
  </si>
  <si>
    <t>20050022776</t>
  </si>
  <si>
    <t>5/13/2020</t>
  </si>
  <si>
    <t>6000 Paradise Valley Rd</t>
  </si>
  <si>
    <t>439</t>
  </si>
  <si>
    <t>P2 (52-M) bicyclist rear ended by P1 (28-M).  P2 11-44.  P1 DIU combo</t>
  </si>
  <si>
    <t>20050019201</t>
  </si>
  <si>
    <t>5/11/2020</t>
  </si>
  <si>
    <t>4800 Imperial</t>
  </si>
  <si>
    <t>446</t>
  </si>
  <si>
    <t>P1 crossed over and drove on wrong side of road partially on median, hit p2 head on.  11-80 both parties, p1 poss diabetic emer.</t>
  </si>
  <si>
    <t>20050017575</t>
  </si>
  <si>
    <t>5/10/2020</t>
  </si>
  <si>
    <t>5400 Clairmont Mesa Bl</t>
  </si>
  <si>
    <t>ped crossing against sign struck by veh. Pelvic fx</t>
  </si>
  <si>
    <t>20050008323</t>
  </si>
  <si>
    <t>5/5/2020</t>
  </si>
  <si>
    <t>4200 El Cajon Blvd</t>
  </si>
  <si>
    <t>P1 (unk veh) struck P2 (56-M) in crosswalk.  P1 fled scene.  P2 fx pelvic, ribs, collapsed lung and brain bleed</t>
  </si>
  <si>
    <t>20050006549</t>
  </si>
  <si>
    <t>5/4/2020</t>
  </si>
  <si>
    <t>5000 Clairemont Mesa Blvd</t>
  </si>
  <si>
    <t>P1 (44-M) ran red light and struck P2 (56-F). P2 multi vertebrae fxs, P1 fx femur.  P1 DUI- Warrant of Arrest Pending</t>
  </si>
  <si>
    <t>20050003370</t>
  </si>
  <si>
    <t>5/2/2020</t>
  </si>
  <si>
    <t>4500 G Street</t>
  </si>
  <si>
    <t>445</t>
  </si>
  <si>
    <t>P1 (31-M) solo motorcycle doing "wheelie" lost control and crashed.  P1 sustained open fx to left ankle</t>
  </si>
  <si>
    <t>20050000665</t>
  </si>
  <si>
    <t>5/1/2020</t>
  </si>
  <si>
    <t>3037 Fawn Ave</t>
  </si>
  <si>
    <t>p1 77-m on wrong side of road struck p2 bike 69-m. facial fx's, non life threatening</t>
  </si>
  <si>
    <t>20040050631</t>
  </si>
  <si>
    <t>4/30/2020</t>
  </si>
  <si>
    <t>7300 Mission Gorge Rd</t>
  </si>
  <si>
    <t>P1 (40-M) DUI speeding and rear ended P2 (39-M) .  P1 fx hip</t>
  </si>
  <si>
    <t>20040050291</t>
  </si>
  <si>
    <t>16600 Pomerado Rd</t>
  </si>
  <si>
    <t>P1 (80-F) turned left ifo P2 (18-M) Motorcycle.  P2 life threatening head inj.  Fatal 5/2/20</t>
  </si>
  <si>
    <t>20040048898</t>
  </si>
  <si>
    <t>4/29/2020</t>
  </si>
  <si>
    <t>2000 Pershing Dr</t>
  </si>
  <si>
    <t>531</t>
  </si>
  <si>
    <t>P1 fleeing from PD in 215 veh, struck P2 head on.  P2 fx ribs and punctured lung</t>
  </si>
  <si>
    <t>20040027535</t>
  </si>
  <si>
    <t>4/17/2020</t>
  </si>
  <si>
    <t>3650 India Street</t>
  </si>
  <si>
    <t>p1 bike 74-m rode from sidewalk into path of veh.  11-80 inj.</t>
  </si>
  <si>
    <t>20040018209</t>
  </si>
  <si>
    <t>4/11/2020</t>
  </si>
  <si>
    <t>3000 Beyer Bl</t>
  </si>
  <si>
    <t>p1 ped struck by p2 veh.</t>
  </si>
  <si>
    <t>20040014654</t>
  </si>
  <si>
    <t>4/9/2020</t>
  </si>
  <si>
    <t>3500 clairemont dr</t>
  </si>
  <si>
    <t>116</t>
  </si>
  <si>
    <t>p1 rear ended p2 who was stopped for red.  P2 life threat inj</t>
  </si>
  <si>
    <t>20030009408</t>
  </si>
  <si>
    <t>4/3/2020</t>
  </si>
  <si>
    <t>13650 Carmel Valley Road</t>
  </si>
  <si>
    <t>p1 parked veh on private prop on incline, failed to place in park or set brake. Runnaway vehicle struck and killed p1  20202112</t>
  </si>
  <si>
    <t>20040002904</t>
  </si>
  <si>
    <t>4/2/2020</t>
  </si>
  <si>
    <t>4800 Genesee Ave</t>
  </si>
  <si>
    <t>Dui driver stuck pole which struck ped. Passenger in P1 also injured, driver fled scene. 10-16'd 20202099</t>
  </si>
  <si>
    <t>20030047602</t>
  </si>
  <si>
    <t>3/29/2020</t>
  </si>
  <si>
    <t>3100 El Cajon Bl</t>
  </si>
  <si>
    <t>813</t>
  </si>
  <si>
    <t>Ped poss X-ing against signal struck by w/b veh.  Major life threat inj  20202054</t>
  </si>
  <si>
    <t>20030042895</t>
  </si>
  <si>
    <t>3/26/2020</t>
  </si>
  <si>
    <t>4300 Convoy</t>
  </si>
  <si>
    <t>313</t>
  </si>
  <si>
    <t>p1 ped pushing shop cart walked into path of p2 veh.  Laceration to head, closed tib/fib requiring surgery. P1 HBD</t>
  </si>
  <si>
    <t>20030034937</t>
  </si>
  <si>
    <t>3/21/2020</t>
  </si>
  <si>
    <t>5200 Nutmeg</t>
  </si>
  <si>
    <t>451</t>
  </si>
  <si>
    <t>P1 stuck parked veh. Passenger neck fx's.  Poss victims of 245 shooting.  Driver (known) left hospital before police arrived.  Pass uncooperative</t>
  </si>
  <si>
    <t>20030026970</t>
  </si>
  <si>
    <t>3/16/2020</t>
  </si>
  <si>
    <t>54th and Collwood Blvd</t>
  </si>
  <si>
    <t>824</t>
  </si>
  <si>
    <t>(67-F) and (16-F) pedestrians in roadway struck by (81-F).  (67-F) sustained fx humerus and tibia.</t>
  </si>
  <si>
    <t>20030025038</t>
  </si>
  <si>
    <t>3/15/2020</t>
  </si>
  <si>
    <t>Rosecrans/Midway</t>
  </si>
  <si>
    <t>P1 (49-M) pedestrian struck by P2 (41-F) while crossing against red ped signal.  P1 fx skull, open fx right ankle, laceration to back of head.</t>
  </si>
  <si>
    <t>20030022433</t>
  </si>
  <si>
    <t>3/13/2020</t>
  </si>
  <si>
    <t>9900 Camino Santa Fe</t>
  </si>
  <si>
    <t>931</t>
  </si>
  <si>
    <t>P1 (18-F) solo veh struck tree and caught fire.  3 passengers (19-M) (18-F) (19-M) 11-44 at scene.  Driver 3rd and 4th degree burns. Critical condition.</t>
  </si>
  <si>
    <t>20030018161</t>
  </si>
  <si>
    <t>3/11/2020</t>
  </si>
  <si>
    <t>4850 El Cajon Blvd</t>
  </si>
  <si>
    <t>P1 (68-M) violated P2 (24-M) Motorcycle right of way at intersection.  P2 fx pelvis.  P1 lacerations to face</t>
  </si>
  <si>
    <t>20030015814</t>
  </si>
  <si>
    <t>3/10/2020</t>
  </si>
  <si>
    <t>1600 West Mission Bay Dr</t>
  </si>
  <si>
    <t>P1 (40-M) ped crossed roadway not in crosswalk struck by P2 (25-M).  P1 fx right tib/fib and head trauma.  Not life threatening</t>
  </si>
  <si>
    <t>20030013624</t>
  </si>
  <si>
    <t>3/8/2020</t>
  </si>
  <si>
    <t>100 S. Euclid</t>
  </si>
  <si>
    <t>P1 (47-F) ped struck by P2 (unknown veh).  P2 fled scene.  P1 sustaiend fx right femur</t>
  </si>
  <si>
    <t>20030013603</t>
  </si>
  <si>
    <t>4300 54th Street</t>
  </si>
  <si>
    <t>P1 (64-M) ped crossing roadway agains posted signs, struck by P2 (61-M).  P1 sustained open fx to right tibia, lac to back of head</t>
  </si>
  <si>
    <t>20030013647</t>
  </si>
  <si>
    <t>8050 Mira Mesa Blvd</t>
  </si>
  <si>
    <t>P1 (19-F) ped  crossing roadway agaisnt red ligth and "no ped crossing" sign,  Struck by P2 (33-M).  P1 sustained fx right femur</t>
  </si>
  <si>
    <t>20030010991</t>
  </si>
  <si>
    <t>3/7/2020</t>
  </si>
  <si>
    <t>West Canyon/Aero</t>
  </si>
  <si>
    <t>P1 (27-M) ran red ligth and struck P2 (59-M).  P1 sustained fx pelvis and vertebrae.  P1 DUI.  DUI N/W handled by Eastern Div.  CIB handled 11-80</t>
  </si>
  <si>
    <t>20030011909</t>
  </si>
  <si>
    <t>5600 Balboa Ave</t>
  </si>
  <si>
    <t>P1 (39-F) ped ran into roadway while fleeing from Kohls Loss Prevention.  P1 struck by P2 (28-F).  P1 sustained fx pelvis and tib/fib</t>
  </si>
  <si>
    <t>20030010717</t>
  </si>
  <si>
    <t>3/6/2020</t>
  </si>
  <si>
    <t>4300 Ingraham St</t>
  </si>
  <si>
    <t>P1 (27-F) ped struck by vehicle.  Veh fled  Poss dark colored</t>
  </si>
  <si>
    <t>11500 Black Mountain Rd</t>
  </si>
  <si>
    <t>P1 (49-M) solo veh into tree.  11-44 at scene</t>
  </si>
  <si>
    <t>20030007554</t>
  </si>
  <si>
    <t>3/5/2020</t>
  </si>
  <si>
    <t>8200 Otay Mesa Rd</t>
  </si>
  <si>
    <t>713</t>
  </si>
  <si>
    <t>P2 (21-F) ped struck by P1 while crossing in marked crosswalk.  P1 fled scene.  P2 11-44 at scene</t>
  </si>
  <si>
    <t>20020049493</t>
  </si>
  <si>
    <t>2/28/2020</t>
  </si>
  <si>
    <t>1300 Grand Avd</t>
  </si>
  <si>
    <t>P1 (28-M) Motorcyclist failed to yield to northern officers.  During pursuit, P1 ran red light and struck P2 (62-M) P1 life threatening head injury</t>
  </si>
  <si>
    <t>20020045812</t>
  </si>
  <si>
    <t>2/26/2020</t>
  </si>
  <si>
    <t>Convoy/Ronson</t>
  </si>
  <si>
    <t>p1 veh made left in front of P2 motorcycle.  P2 fx pelvis</t>
  </si>
  <si>
    <t>20020037345</t>
  </si>
  <si>
    <t>2/22/2020</t>
  </si>
  <si>
    <t>11400 Scripps Poway Pkwy</t>
  </si>
  <si>
    <t>246</t>
  </si>
  <si>
    <t>P1 (26-M) solo motorcyclist.  11-44 at scene</t>
  </si>
  <si>
    <t>20020038508</t>
  </si>
  <si>
    <t>2700 East Beyer Blvd</t>
  </si>
  <si>
    <t>P1 (21-M) solo veh, struck puddle, lost control, and launched off embankment.  P1 serious inj ( 11-44 on 2/25/20)</t>
  </si>
  <si>
    <t>20020032528</t>
  </si>
  <si>
    <t>2/19/2020</t>
  </si>
  <si>
    <t>10300 Scripps Poway Pky</t>
  </si>
  <si>
    <t>P1 (40-F) failed to neg curve in roadway, struck wall and flipped.  P1 facial fxs, ribs fxs,  fx vertebrae,fx left femur, brain bleeds.  Life threatening</t>
  </si>
  <si>
    <t>20020033292</t>
  </si>
  <si>
    <t>10800 Clairemont Mesa Blvd</t>
  </si>
  <si>
    <t>P1 (35-M) motorized scooter in roadway struck by P2 (51-F).  P1 sustained multi facial fx req surgury.  P1 HBD</t>
  </si>
  <si>
    <t>20020013749</t>
  </si>
  <si>
    <t>2/8/2020</t>
  </si>
  <si>
    <t>Lincoln and Cleveland</t>
  </si>
  <si>
    <t>624</t>
  </si>
  <si>
    <t>Ped (71-F) struck by veh investigated by West Patrol.  Ped 11-44 at hospital on 2/8/20.  Notified by ME on 2/13/20 due to ped being Jane Doe.  192 to CA</t>
  </si>
  <si>
    <t>20020011788</t>
  </si>
  <si>
    <t>2/7/2020</t>
  </si>
  <si>
    <t>7th/University Ave</t>
  </si>
  <si>
    <t>P1 (27-M) made left turn ifo P2 (55-M) and P3 (45-M) motorcyclist.  P3 punctured lung, fx clavicle, rib fxs.</t>
  </si>
  <si>
    <t>20020010342</t>
  </si>
  <si>
    <t>2/6/2020</t>
  </si>
  <si>
    <t>2000 Grand Ave</t>
  </si>
  <si>
    <t>P1 (65-M) ped crossed roadway ifo P2 (17-M).  P1 fx pelvis, scapula, r-femur, r- tib/fib, and facial.</t>
  </si>
  <si>
    <t>20020008259</t>
  </si>
  <si>
    <t>2/5/2020</t>
  </si>
  <si>
    <t>3555 Sports Arena Blvd</t>
  </si>
  <si>
    <t>P1 (57-M) ped in parking lot, walked ifo P2 (80-M) in veh. P1 internal bleeding, life threatening.  P1 11-44 on 2/5/20</t>
  </si>
  <si>
    <t>20020003033</t>
  </si>
  <si>
    <t>2/2/2020</t>
  </si>
  <si>
    <t>5500 El Cajon Bl</t>
  </si>
  <si>
    <t>ped veh 1180</t>
  </si>
  <si>
    <t>20010051161</t>
  </si>
  <si>
    <t>1/30/2020</t>
  </si>
  <si>
    <t>4300 Bayard Street</t>
  </si>
  <si>
    <t>P1 (50-F) ped in wheelchair crossed intersection against light ifo P2 (33-F).  P1 fx right femur.  P1 647(F)</t>
  </si>
  <si>
    <t>20010048072</t>
  </si>
  <si>
    <t>1/29/2020</t>
  </si>
  <si>
    <t>3800 Division St</t>
  </si>
  <si>
    <t>P1 (60-M) made left turn ifo P2 (26-M).  P2 sustained a fx left femur.</t>
  </si>
  <si>
    <t>20010046486</t>
  </si>
  <si>
    <t>1/28/2020</t>
  </si>
  <si>
    <t>Morena and Paul Jones</t>
  </si>
  <si>
    <t>P1 (36-M) and P2 (53-F) collided in intersection.  P1 fx to verebra and pelvic.  Handled by patrol</t>
  </si>
  <si>
    <t>20010043142</t>
  </si>
  <si>
    <t>1/26/2020</t>
  </si>
  <si>
    <t>10600 Pomerado Rd</t>
  </si>
  <si>
    <t>P1 (26-M) drove over center divider and struck P2 and P3.  P2 (68-F) sustained fx pelvic</t>
  </si>
  <si>
    <t>20010038887</t>
  </si>
  <si>
    <t>1/23/2020</t>
  </si>
  <si>
    <t>7500 Mira Mesa Blvd</t>
  </si>
  <si>
    <t>P1 (86-M) ped crossing roadway in crosswalk against signal struck by P2 (52-F).  P1 11-44 at scene.</t>
  </si>
  <si>
    <t>20010037082</t>
  </si>
  <si>
    <t>1/22/2020</t>
  </si>
  <si>
    <t>5500 Clairemont Mesa Bl</t>
  </si>
  <si>
    <t>P1 (44-M) ped fell into roadway and was struck by several vehicles.  P1 11-44 at scene.</t>
  </si>
  <si>
    <t>20010030596</t>
  </si>
  <si>
    <t>1/19/2020</t>
  </si>
  <si>
    <t>1800 Market St</t>
  </si>
  <si>
    <t>Veh struck (41-M)  pedestrian and fled scene.  Ped 11-44 at scene.</t>
  </si>
  <si>
    <t>20010028324</t>
  </si>
  <si>
    <t>1/17/2020</t>
  </si>
  <si>
    <t>600 11th Street</t>
  </si>
  <si>
    <t>P1 struck P2 (28-M) bicyclist.  P1 fled.  P2 major abrasions</t>
  </si>
  <si>
    <t>20010020684</t>
  </si>
  <si>
    <t>1/13/2020</t>
  </si>
  <si>
    <t>Balboa and Charger</t>
  </si>
  <si>
    <t>P1 drove over median into oncoming traffic and struck 3 vehs.  P2 (33-F) sustained fx femur.  P1 (59-M) was DUI drugs.</t>
  </si>
  <si>
    <t>20010019125</t>
  </si>
  <si>
    <t>1/12/2020</t>
  </si>
  <si>
    <t>6300 College Grove Way</t>
  </si>
  <si>
    <t>P1 (20-M) made left turn ifo P2 (32-M).  P1 passenger sustained ruptured spleen.</t>
  </si>
  <si>
    <t>20010014661</t>
  </si>
  <si>
    <t>1/9/2020</t>
  </si>
  <si>
    <t>9900 Carroll Canyon Rd</t>
  </si>
  <si>
    <t>P1  (28-M) ran red light and struck P2 (45-F) and P2 (72-F). P2 sustained fx femur, tib/fib, ribs and jaw.</t>
  </si>
  <si>
    <t>20010009604</t>
  </si>
  <si>
    <t>1/6/2020</t>
  </si>
  <si>
    <t>12400 Rancho Bernardo Rd</t>
  </si>
  <si>
    <t>P1 (71-M) pulled out ifo P2 (23-F).  P1 11-44.  P2 possibly DUI</t>
  </si>
  <si>
    <t>20010005389</t>
  </si>
  <si>
    <t>1/4/2020</t>
  </si>
  <si>
    <t>4400 College Ave</t>
  </si>
  <si>
    <t>solo veh into light pole.  Solo occupant, driver, 11-44</t>
  </si>
  <si>
    <t>20010003457</t>
  </si>
  <si>
    <t>1/3/2020</t>
  </si>
  <si>
    <t>Mira Mesa Bl/Genetic Center</t>
  </si>
  <si>
    <t>P1 (35-M) ran red light and hit P2 (66-F) who was making L-turn.  P2 fx vertebrae, fx wrist, fx tib/fib,brain bleed.  NW Patrol handling</t>
  </si>
  <si>
    <t>20010004856</t>
  </si>
  <si>
    <t>3500 Sports Arena</t>
  </si>
  <si>
    <t>DUI driver ran stop sign and  struck 3 peds jaywalking across street.  Driver fled scene and arrested short while later.  Fel injuries to all 3 peds</t>
  </si>
  <si>
    <t>20010004974</t>
  </si>
  <si>
    <t>4100 Orange Ave</t>
  </si>
  <si>
    <t>p1 failed to yield to ped in xwalk.  Life threat injuries to ped</t>
  </si>
  <si>
    <t>20010003058</t>
  </si>
  <si>
    <t>1/2/2020</t>
  </si>
  <si>
    <t>4000 sports arena</t>
  </si>
  <si>
    <t>p1 walked out in front of p2 in viol of ROW and struck by p2. numerous fx's.  P2 fled scene. Fel HR</t>
  </si>
  <si>
    <t>Description of person's role in the collision</t>
  </si>
  <si>
    <t>person_role</t>
  </si>
  <si>
    <t>BICYCLIST, DRIVER, OTHER, PARKED VEHICLE OCCUPANT, PASSENGER, PEDESTRIAN</t>
  </si>
  <si>
    <t>19020043221</t>
  </si>
  <si>
    <t>2/28/2019</t>
  </si>
  <si>
    <t>3500 Rosecrans St</t>
  </si>
  <si>
    <t>P2 (Off. Lorenzen) pursiuing P1 (28-M) on foot. P1 ran into roadway and was on ground being taken into custody by P2 when both struck by P3.  P1 sustained lifethreatening injur. P2 concussion, lac to face</t>
  </si>
  <si>
    <t>19110049865</t>
  </si>
  <si>
    <t>11/30/2019</t>
  </si>
  <si>
    <t>300 W. Calle Primera</t>
  </si>
  <si>
    <t>bike turned in front of car.  Serious head inj</t>
  </si>
  <si>
    <t>19110024209</t>
  </si>
  <si>
    <t>11/14/2019</t>
  </si>
  <si>
    <t>2000 Morena Blvd</t>
  </si>
  <si>
    <t>P2 (27-M) bicycist struck by P1. P2 life threatening inj.  11-44 on 11-15-19 at 0400 hours</t>
  </si>
  <si>
    <t>19110011656</t>
  </si>
  <si>
    <t>11/7/2019</t>
  </si>
  <si>
    <t>400 25th St</t>
  </si>
  <si>
    <t>P1 (66-M) bicyclist ran red light and struck by P2 (74-M).  P1 11-44 on 11/13/19 0942 hrs</t>
  </si>
  <si>
    <t>19100015578</t>
  </si>
  <si>
    <t>10/9/2019</t>
  </si>
  <si>
    <t>3000 Beyer St</t>
  </si>
  <si>
    <t>cyclist struck from behind by P1. brain bleed. Delayed fatal 19204647</t>
  </si>
  <si>
    <t>19100001751</t>
  </si>
  <si>
    <t>10/1/2019</t>
  </si>
  <si>
    <t>3300 Harbor Drive</t>
  </si>
  <si>
    <t>511</t>
  </si>
  <si>
    <t>P1(57-M) was riding a motorized bike on Harbor Dr. P1 overturned and fell off the bike sustaining an open skull fx, brain bleeds, and spine fxs.</t>
  </si>
  <si>
    <t>19090032912</t>
  </si>
  <si>
    <t>9/18/2019</t>
  </si>
  <si>
    <t>5700 Copley Dr</t>
  </si>
  <si>
    <t>P1 (42-M) bicyclist ran red light and was struck by P2 (47-F).  P1 life threatening head inj</t>
  </si>
  <si>
    <t>19090009041</t>
  </si>
  <si>
    <t>9/5/2019</t>
  </si>
  <si>
    <t>4400 Eastgate Mall</t>
  </si>
  <si>
    <t>115</t>
  </si>
  <si>
    <t>P1 (22-F) bicyclist rode into path of P2 (36-F).  P1 fx hip and major head trauma.  Life threatening</t>
  </si>
  <si>
    <t>19090004855</t>
  </si>
  <si>
    <t>9/3/2019</t>
  </si>
  <si>
    <t>3000 Loma Riviera Dr</t>
  </si>
  <si>
    <t>P1 (78-M) bicyclist rode into intersection and struck by P2 (65-F).  P1 laceration to scalp and 3 fx vertebrae</t>
  </si>
  <si>
    <t>19080053750</t>
  </si>
  <si>
    <t>8/30/2019</t>
  </si>
  <si>
    <t>P1 (56-F) bicyclist struck by P2 (39-M) as P2 was pulling out of driveway. P1 multi skull fx and brain bleeds, fx left arm.  Poss life threatening</t>
  </si>
  <si>
    <t>19080041325</t>
  </si>
  <si>
    <t>8/23/2019</t>
  </si>
  <si>
    <t>6500 Mission Gorge</t>
  </si>
  <si>
    <t>p2 sb 6500 mission gorge, p1 motorized bike crossing mission gorge struck p2 at 90 deg angle. P2 major head trauma, 11-44 following day</t>
  </si>
  <si>
    <t>19080014490</t>
  </si>
  <si>
    <t>8/8/2019</t>
  </si>
  <si>
    <t>1600 Harbor Dr</t>
  </si>
  <si>
    <t>P1 (55-M) bicyclist rode into the path of P2 (60-M).  P1 fx right femur</t>
  </si>
  <si>
    <t>19070032672</t>
  </si>
  <si>
    <t>7/18/2019</t>
  </si>
  <si>
    <t>9500 Balboa Ave</t>
  </si>
  <si>
    <t>P1 (61-M) bicycist struck signal pole his hand then fell.  P1 open fx to left hand</t>
  </si>
  <si>
    <t>19070023027</t>
  </si>
  <si>
    <t>7/13/2019</t>
  </si>
  <si>
    <t>600 W. Laurel St</t>
  </si>
  <si>
    <t>P1 (60-M) solo bike.  Going downhill,hit mirror of parked veh and lost conrol.  P1 major head injury.  Life threatening</t>
  </si>
  <si>
    <t>19070012414</t>
  </si>
  <si>
    <t>7/7/2019</t>
  </si>
  <si>
    <t>6500 Mulberry St</t>
  </si>
  <si>
    <t>P1 (27-M) solo bicycle lost control going down hill on bike with no brakes.  P1 sustained serious brain bleed.  Life threatening</t>
  </si>
  <si>
    <t>19060032992</t>
  </si>
  <si>
    <t>6/19/2019</t>
  </si>
  <si>
    <t>Landis/36th</t>
  </si>
  <si>
    <t>P1 (17-M) bicyclist ran stopsigh and broadsided P2 (28-M).  P1 sustained fx left femur</t>
  </si>
  <si>
    <t>19060011899</t>
  </si>
  <si>
    <t>6/7/2019</t>
  </si>
  <si>
    <t>3500 Rosecrans</t>
  </si>
  <si>
    <t>p1 bike nb in sb bike lane.  P2 pulled out of a driveway and struck p1. open fx lft tib/fib</t>
  </si>
  <si>
    <t>19040033373</t>
  </si>
  <si>
    <t>4/20/2019</t>
  </si>
  <si>
    <t>5300 Napa St</t>
  </si>
  <si>
    <t>622</t>
  </si>
  <si>
    <t>veh turned left in front of bike.  Bike rider finger fx, other vis.  P1 left scene, fel HR.  P1 and V1 later identified 19200958</t>
  </si>
  <si>
    <t>19040017670</t>
  </si>
  <si>
    <t>4/11/2019</t>
  </si>
  <si>
    <t>8800 Balboa Ave</t>
  </si>
  <si>
    <t>P1 (42-M) riding the wrong way struck the driver side of P2 (25-M) as he was exiting a driveway.  P1 sustained fx pelvis, collapsed lung, lacerated liver</t>
  </si>
  <si>
    <t>19040012389</t>
  </si>
  <si>
    <t>4/8/2019</t>
  </si>
  <si>
    <t>2100 W. Washington</t>
  </si>
  <si>
    <t>P1 (26-F) solo bicycle rode up ramp and struck cinder wall.  P1 fx orbital, fx left ulna, left radial fx</t>
  </si>
  <si>
    <t>19030052177</t>
  </si>
  <si>
    <t>3/31/2019</t>
  </si>
  <si>
    <t>3800 Bayside Walk</t>
  </si>
  <si>
    <t>Solo bike, fx  vert</t>
  </si>
  <si>
    <t>19030048527</t>
  </si>
  <si>
    <t>3/29/2019</t>
  </si>
  <si>
    <t>3300 Main St</t>
  </si>
  <si>
    <t>P1 (73-M) bicycist ran red light and was struck by P2 (60-M).  P1 sustained serious inj and later died. 19200677,  19 FA 15 B 01</t>
  </si>
  <si>
    <t>19030047660</t>
  </si>
  <si>
    <t>3/28/2019</t>
  </si>
  <si>
    <t>4200 Cosoy Way</t>
  </si>
  <si>
    <t>625</t>
  </si>
  <si>
    <t>Fel DUI 19 FE 18 A 04. P1 veh crossed double yellow, stuck p2 bike. P2 concussion/abrasions. P1 DUI</t>
  </si>
  <si>
    <t>19010019673</t>
  </si>
  <si>
    <t>1/13/2019</t>
  </si>
  <si>
    <t>Linda Vista/Fulton Rd</t>
  </si>
  <si>
    <t>veh nb Linda Vista struck bike at Fulton st.  Bike suffered major injuries, life threatening.</t>
  </si>
  <si>
    <t>19010010411</t>
  </si>
  <si>
    <t>1/7/2019</t>
  </si>
  <si>
    <t>1400 W Mission Bay Dr</t>
  </si>
  <si>
    <t>fel HR, veh struck bike in roadway going e/b then fled scene.  Open fx tib,</t>
  </si>
  <si>
    <t>19120045270</t>
  </si>
  <si>
    <t>12/28/2019</t>
  </si>
  <si>
    <t>3100 Torrey Pines Rd</t>
  </si>
  <si>
    <t>P1 (21-M) solo M/C lost control.  P1 sustained fx scapula, fx clavicle, and brain bleed.</t>
  </si>
  <si>
    <t>19120022513</t>
  </si>
  <si>
    <t>12/17/2019</t>
  </si>
  <si>
    <t>2700 Florida Drive</t>
  </si>
  <si>
    <t>solo motorcycle lost control, 1180 injuries</t>
  </si>
  <si>
    <t>19110018508</t>
  </si>
  <si>
    <t>11/11/2019</t>
  </si>
  <si>
    <t>5200 Mission Center Rd</t>
  </si>
  <si>
    <t>P1 (38-M) solo MC, failed to neg and struck guardrail.  P1 11-44 at hospital.</t>
  </si>
  <si>
    <t>19110016388</t>
  </si>
  <si>
    <t>11/10/2019</t>
  </si>
  <si>
    <t>9900 Miramar Rd</t>
  </si>
  <si>
    <t>P1 (28-M) on MC drifted to left and struck P2 (gas truck)  P1 sustained degloving to lower left leg</t>
  </si>
  <si>
    <t>19110013671</t>
  </si>
  <si>
    <t>11/8/2019</t>
  </si>
  <si>
    <t>3200 Torrey Pines Rd</t>
  </si>
  <si>
    <t>P1 (23-M) riding MC failed to negotiate a curve and struck K-Rail.  P1 sustained an open Fx to his left kneee</t>
  </si>
  <si>
    <t>19100045013</t>
  </si>
  <si>
    <t>10/25/2019</t>
  </si>
  <si>
    <t>10000 Friars Rd</t>
  </si>
  <si>
    <t>mc p2 turning left on green light at Rancho Mission to wb Friars. Veh P1 ran wb red light, struck mc. Life threatening for P2 19205088</t>
  </si>
  <si>
    <t>19090006430</t>
  </si>
  <si>
    <t>9/4/2019</t>
  </si>
  <si>
    <t>4400 W. Point Loma</t>
  </si>
  <si>
    <t>P1 (74-M) motorcycist rear ended P2 (37-F).  P1 fx pelvis and internal bleeding</t>
  </si>
  <si>
    <t>19080035500</t>
  </si>
  <si>
    <t>8/20/2019</t>
  </si>
  <si>
    <t>11080 Tierrasanta Bl</t>
  </si>
  <si>
    <t>p1 lost control of newly purchased MC, struck curb. Serious internal inj</t>
  </si>
  <si>
    <t>19080022750</t>
  </si>
  <si>
    <t>8/13/2019</t>
  </si>
  <si>
    <t>4400 West Point Loma</t>
  </si>
  <si>
    <t>P1 (54-M) in private trash truck made a lane change ifo P2 (23-M) Motorcycle.  P2 sustained open fx L Femer, open fx tib/fib.</t>
  </si>
  <si>
    <t>19070043725</t>
  </si>
  <si>
    <t>7/24/2019</t>
  </si>
  <si>
    <t>8800 Town Centre Dr</t>
  </si>
  <si>
    <t>p1 veh made illegal uturn and viol ROW of p2 MC</t>
  </si>
  <si>
    <t>19070030554</t>
  </si>
  <si>
    <t>7/17/2019</t>
  </si>
  <si>
    <t>6700 Jackson Dr</t>
  </si>
  <si>
    <t>P1 (59-M) Motorcycle violated P2 ROW in intersection, then struck P3.  P1 multi fxs and internal bleeding</t>
  </si>
  <si>
    <t>19060037452</t>
  </si>
  <si>
    <t>6/22/2019</t>
  </si>
  <si>
    <t>3700 Swift Ave</t>
  </si>
  <si>
    <t>p1 35-m failed to neg curve, struck 2 parked cars.  Open leg fx</t>
  </si>
  <si>
    <t>19050039599</t>
  </si>
  <si>
    <t>5/24/2019</t>
  </si>
  <si>
    <t>9700 Miramar Rd</t>
  </si>
  <si>
    <t>243</t>
  </si>
  <si>
    <t>p1 mc tried to pass truck/trailer in bike lane as it made wide right turn, p1 suffered fx pelvis 19201416</t>
  </si>
  <si>
    <t>19050007747</t>
  </si>
  <si>
    <t>5/5/2019</t>
  </si>
  <si>
    <t>3800 Meade</t>
  </si>
  <si>
    <t>811</t>
  </si>
  <si>
    <t>veh viol ROW of moped with rider and pass.  Pass on moped suffered fx femur.  P1 veh fled scene.  Older black Merc SUV fem driver.  20001</t>
  </si>
  <si>
    <t>19050000931</t>
  </si>
  <si>
    <t>5/1/2019</t>
  </si>
  <si>
    <t>4300 Oregon St</t>
  </si>
  <si>
    <t>V1 (31-M) was crossing roadway from one driveway to another and was struck by V2 (44-M).  V1 driver sustained degloved right ankle.  Fault TBD</t>
  </si>
  <si>
    <t>19040007503</t>
  </si>
  <si>
    <t>4/5/2019</t>
  </si>
  <si>
    <t>11300 Rancho Bernardo Rd</t>
  </si>
  <si>
    <t>veh p1 Viol ROW of MC P2.  p2 open fx right tib/fib</t>
  </si>
  <si>
    <t>19030017665</t>
  </si>
  <si>
    <t>3/11/2019</t>
  </si>
  <si>
    <t>Linda Vista/Genesee</t>
  </si>
  <si>
    <t>75-F) pulled into intersection against red light and struck MC (32-M) as she was attempting to avoid Fire Truck Code 3. Mc fx pelvis</t>
  </si>
  <si>
    <t>19030018037</t>
  </si>
  <si>
    <t>4600 Lamont St</t>
  </si>
  <si>
    <t>P1 (35-M) motorcycle lost control of mc while making r-turn.  Struck city stop sign.  P1 lac liver, torn trachea, abrasion to face</t>
  </si>
  <si>
    <t>19030007099</t>
  </si>
  <si>
    <t>3/5/2019</t>
  </si>
  <si>
    <t>9700 Gilman Dr</t>
  </si>
  <si>
    <t>P1 (32-M) MC passed P2 (47-M) on right as P2 was pulling into driveway.  P1 11-44 at hospital.</t>
  </si>
  <si>
    <t>19020036335</t>
  </si>
  <si>
    <t>3/2/2019</t>
  </si>
  <si>
    <t>3800 Rosecrans St</t>
  </si>
  <si>
    <t>P1 (51-M) made left turn ifo P2 (P2) MC.  P2 sustained right femur fx</t>
  </si>
  <si>
    <t>19020025391</t>
  </si>
  <si>
    <t>2/16/2019</t>
  </si>
  <si>
    <t>Chatsworth/Del mar</t>
  </si>
  <si>
    <t xml:space="preserve"> (35-M) motorcyclist with (25-F) passenger and (51-M) veh collided in intersection.  MC sustained open fx left tib/fib.   19200286</t>
  </si>
  <si>
    <t>19020009626</t>
  </si>
  <si>
    <t>2/6/2019</t>
  </si>
  <si>
    <t>3100 Main St</t>
  </si>
  <si>
    <t>solo motorcyclist (19-M) lost control of veh and struck cement wall and sign.  11-44 at scene.</t>
  </si>
  <si>
    <t>19010046854</t>
  </si>
  <si>
    <t>1/30/2019</t>
  </si>
  <si>
    <t>3000 Coronado</t>
  </si>
  <si>
    <t>P1 (36-F) motorcycle struck by P2 (44-F) in intersection.  P1 fx pelvis,</t>
  </si>
  <si>
    <t>19010038938</t>
  </si>
  <si>
    <t>1/25/2019</t>
  </si>
  <si>
    <t>400 F St</t>
  </si>
  <si>
    <t>523</t>
  </si>
  <si>
    <t>p1 mc lost control while poss doing wheelie and struck several peds causing fx's and lacerations.  P1 fled on foot.  Fel HR</t>
  </si>
  <si>
    <t>19010032455</t>
  </si>
  <si>
    <t>1/21/2019</t>
  </si>
  <si>
    <t>4300 Balboa Ave</t>
  </si>
  <si>
    <t>P1 (29-M) motorcycle lost control and hit guardrail.  11-44 on scene.</t>
  </si>
  <si>
    <t>19010019275</t>
  </si>
  <si>
    <t>1300 S. Woodman St</t>
  </si>
  <si>
    <t>437</t>
  </si>
  <si>
    <t>veh turned in front of mc.  Mc suffered pelvis and arm fx</t>
  </si>
  <si>
    <t>19010016084</t>
  </si>
  <si>
    <t>1/11/2019</t>
  </si>
  <si>
    <t>8900 Carroll Way</t>
  </si>
  <si>
    <t>ATT Van (64-F) pulled into roadway and was struck from behind by MC (28-M)  Speed may be a factor.  Fault to be determined.</t>
  </si>
  <si>
    <t>19010011942</t>
  </si>
  <si>
    <t>1/8/2019</t>
  </si>
  <si>
    <t>4200 Kearny Mesa Rd</t>
  </si>
  <si>
    <t/>
  </si>
  <si>
    <t>19010005292</t>
  </si>
  <si>
    <t>1/4/2019</t>
  </si>
  <si>
    <t>400 W. San Ysidro Bl</t>
  </si>
  <si>
    <t>MC p1 passed fed ex truck p2 and clipped it.  MC fx femur</t>
  </si>
  <si>
    <t>19070006248</t>
  </si>
  <si>
    <t>7/4/2019</t>
  </si>
  <si>
    <t>1600 Murray Canyon Rd</t>
  </si>
  <si>
    <t>P1 (22-M) lost control and struck pole, bus bench, tree and P2 (XX-M), P3 (40-M), P4 (49-F) who were sitting on ground.  P2- 11-44 at scene. P3 transported to UCSD 11-44.  P4 critical condition.</t>
  </si>
  <si>
    <t>19020019141</t>
  </si>
  <si>
    <t>2/12/2019</t>
  </si>
  <si>
    <t>1800 Fairmount Ave</t>
  </si>
  <si>
    <t>447</t>
  </si>
  <si>
    <t>P1 bicyclist (66-M) fell off bike and lying in roadway.  Struck by P2 (61-F).  P1 11-44 at scene</t>
  </si>
  <si>
    <t>19120045208</t>
  </si>
  <si>
    <t>2200 Ulric St</t>
  </si>
  <si>
    <t>P2 (79-M) was struck in marked crosswalk by P1 (51-F).  P2 multi facial fx and 2 brain bleeds.</t>
  </si>
  <si>
    <t>19120026225</t>
  </si>
  <si>
    <t>12/16/2019</t>
  </si>
  <si>
    <t>3700 31st St</t>
  </si>
  <si>
    <t>ped struck in crosswalk by veh turning left.  Skull fx, brain bleed, facial fx's</t>
  </si>
  <si>
    <t>19120026807</t>
  </si>
  <si>
    <t>900 Euclid</t>
  </si>
  <si>
    <t>ped xing mid block struck by southbound vehicle. Ped 1144</t>
  </si>
  <si>
    <t>19120022941</t>
  </si>
  <si>
    <t>12/14/2019</t>
  </si>
  <si>
    <t>10800 Black Mountain Rd</t>
  </si>
  <si>
    <t>P2 was walking on sidewalk crossing a driveway to a strip mall. P1 exited the driveway, did not see P2. P1 struck P2 dragging her under the vehicle into the roadway. P2 was pronounced deceased at hosp</t>
  </si>
  <si>
    <t>19120019914</t>
  </si>
  <si>
    <t>12/12/2019</t>
  </si>
  <si>
    <t>3400 Adams Av</t>
  </si>
  <si>
    <t>ped 25-F  struck in intersection with 34th walking dog.  Ped suffered life threat head inj.  Fault still to be determined 19206343</t>
  </si>
  <si>
    <t>19120013278</t>
  </si>
  <si>
    <t>12/9/2019</t>
  </si>
  <si>
    <t>100 Euclid Ave</t>
  </si>
  <si>
    <t>HR, ped riding mobility scooter nb #1 lane struck from behind by unk veh which fled.  Ped 1144 at scene.</t>
  </si>
  <si>
    <t>19120011225</t>
  </si>
  <si>
    <t>12/7/2019</t>
  </si>
  <si>
    <t>5900 Linda Vista Rd</t>
  </si>
  <si>
    <t>ped crossing between controlled intersections stuck by veh.  Mult leg and pelvic fx's</t>
  </si>
  <si>
    <t>19120011574</t>
  </si>
  <si>
    <t>7600 Linda Vista Rd</t>
  </si>
  <si>
    <t>ped xing outside xwalk stuck and killed by veh which remained at scene.</t>
  </si>
  <si>
    <t>19120006820</t>
  </si>
  <si>
    <t>12/5/2019</t>
  </si>
  <si>
    <t>1500 Harbor Drive</t>
  </si>
  <si>
    <t>ped walking in #1 wb lane stuck by wb veh.  Major life threat inj.</t>
  </si>
  <si>
    <t>19120008010</t>
  </si>
  <si>
    <t>4500 Logan Ave</t>
  </si>
  <si>
    <t>Ped viol ROW of veh, fx pelvis</t>
  </si>
  <si>
    <t>19120001570</t>
  </si>
  <si>
    <t>12/2/2019</t>
  </si>
  <si>
    <t>2700 India Street</t>
  </si>
  <si>
    <t>ped crossing street struck by veh exiting freeway.</t>
  </si>
  <si>
    <t>19110050180</t>
  </si>
  <si>
    <t>5400 University</t>
  </si>
  <si>
    <t>ped struck by veh crossing against don’t walk signal. Fx pelvis</t>
  </si>
  <si>
    <t>19110044561</t>
  </si>
  <si>
    <t>11/26/2019</t>
  </si>
  <si>
    <t>9800 N. Torrey Pines</t>
  </si>
  <si>
    <t>126</t>
  </si>
  <si>
    <t>ped struck just outside xwalk by veh.  Life threat inj</t>
  </si>
  <si>
    <t>19110039422</t>
  </si>
  <si>
    <t>11/23/2019</t>
  </si>
  <si>
    <t>4600 Clairemont Mesa Bl</t>
  </si>
  <si>
    <t>p1 ped entered travel lane in path of P2 veh.  Pending 11-44  19205874</t>
  </si>
  <si>
    <t>19110030585</t>
  </si>
  <si>
    <t>11/18/2019</t>
  </si>
  <si>
    <t>4600 El Cajon Bl</t>
  </si>
  <si>
    <t>ped p1 crossed outside xwalk into path of p2 veh. 11-44  19205733</t>
  </si>
  <si>
    <t>19110030734</t>
  </si>
  <si>
    <t>5400 Linda Vista Rd</t>
  </si>
  <si>
    <t>p1 veh struck ped in xwalk, 6in laceration and fx vert. non life threat</t>
  </si>
  <si>
    <t>19110029048</t>
  </si>
  <si>
    <t>11/17/2019</t>
  </si>
  <si>
    <t>4600 Texas</t>
  </si>
  <si>
    <t>P1 (33-M) ped stepped into roadway as P2 (semi truck) was making right turn.  P1 struck by rear tires.  11-44</t>
  </si>
  <si>
    <t>19110026368</t>
  </si>
  <si>
    <t>11/16/2019</t>
  </si>
  <si>
    <t>7700 Balboa Ave</t>
  </si>
  <si>
    <t>P1 (47-F) pedestrian, walking in roadway struck by P2 (37-M).  P1 sustained brain bleed, facial fxs, pelvic and spinal fx, lacerated liver</t>
  </si>
  <si>
    <t>19110026046</t>
  </si>
  <si>
    <t>11/15/2019</t>
  </si>
  <si>
    <t>4200 Market St</t>
  </si>
  <si>
    <t>P1 (40-F) pedestrian crossing roadway struck by  P2 (26-F).  P1 fx pelvis, internal bleeding.  P2 arrested for misd DUI</t>
  </si>
  <si>
    <t>19110025045</t>
  </si>
  <si>
    <t>700 Cesar Chavez Pkwy</t>
  </si>
  <si>
    <t>P2 (52-F) pedestrian crossing in crosswalk, struck by P1 (unk).  P1 fled scene.    P2 life threatening head inj</t>
  </si>
  <si>
    <t>19110022612</t>
  </si>
  <si>
    <t>3600 National Ave</t>
  </si>
  <si>
    <t>P2 (46-M) ped struck by P1 (unk-M).  P1 fled on foot.  P2 sustained 2 brain bleeds and spinal fx</t>
  </si>
  <si>
    <t>19110022009</t>
  </si>
  <si>
    <t>11/13/2019</t>
  </si>
  <si>
    <t>4000 Orange Ave</t>
  </si>
  <si>
    <t>P2 (75-M) ped struck by P1 (74-F) in crosswalk.  P2 sustained fx tib/fib, brain bleed and internal inj.  Life threatening</t>
  </si>
  <si>
    <t>19110021723</t>
  </si>
  <si>
    <t>8700 Boardwalk Crt</t>
  </si>
  <si>
    <t>P2 (2-M) pedestrain struck by P1 veh in Parking lot. P2 sustained fx pelvis and left femur</t>
  </si>
  <si>
    <t>19110021468</t>
  </si>
  <si>
    <t>4200 44th St</t>
  </si>
  <si>
    <t>P2 (49-F) ped getting items from truck struck by P1 (29-F) pinning her between vehs.  P2 sustained open fx to right tib/fib</t>
  </si>
  <si>
    <t>19110014090</t>
  </si>
  <si>
    <t>11/9/2019</t>
  </si>
  <si>
    <t>10100 Friars Rd</t>
  </si>
  <si>
    <t>P2 (56-M) struck P1 (unk ped) in roadway then struck light pole.  P1 fled scene.  P2 sustained 11-80 inj</t>
  </si>
  <si>
    <t>19110011474</t>
  </si>
  <si>
    <t>Carmel Valley Rd/Edgewood Bend</t>
  </si>
  <si>
    <t>17M made rt turn onto Carmel Valley, struck ped 72F in xwalk with walk signal.  Brain bleed</t>
  </si>
  <si>
    <t>19110011821</t>
  </si>
  <si>
    <t>7600 Regents Rd</t>
  </si>
  <si>
    <t>non motorized Razor scooter struck by vehicle.  Life threatening.</t>
  </si>
  <si>
    <t>19110008014</t>
  </si>
  <si>
    <t>11/5/2019</t>
  </si>
  <si>
    <t>15000 Pomerado Rd</t>
  </si>
  <si>
    <t>p1 veh struck p2 ped in xwalk</t>
  </si>
  <si>
    <t>19110006479</t>
  </si>
  <si>
    <t>11/4/2019</t>
  </si>
  <si>
    <t>9900 Camino Ruiz</t>
  </si>
  <si>
    <t>15 yr old ped stepped into roadway in front of veh.  Open fx's</t>
  </si>
  <si>
    <t>19110006560</t>
  </si>
  <si>
    <t>500 47th St</t>
  </si>
  <si>
    <t>P1 driver struck 2 of 4 peds in marked lighted xwalk.  11-80 injuries</t>
  </si>
  <si>
    <t>19100049261</t>
  </si>
  <si>
    <t>10/28/2019</t>
  </si>
  <si>
    <t>9100 Mira Mesa Bl</t>
  </si>
  <si>
    <t>ped crossing outside xwalk struck by wb veh.  11-44 at scene.  19205134</t>
  </si>
  <si>
    <t>19100049808</t>
  </si>
  <si>
    <t>2600 54th st</t>
  </si>
  <si>
    <t>ped p1 exited veh and walked into roadway, struck by veh. Fx femur 19205151</t>
  </si>
  <si>
    <t>19100024532</t>
  </si>
  <si>
    <t>10/14/2019</t>
  </si>
  <si>
    <t>Mission Bay Dr/Garnet</t>
  </si>
  <si>
    <t>ped standing on center median.  Veh lost control, struck ped on median, ran red, struck another veh. Ped life threatening inj.</t>
  </si>
  <si>
    <t>19100018626</t>
  </si>
  <si>
    <t>10/11/2019</t>
  </si>
  <si>
    <t>3200 Ocean View Bl</t>
  </si>
  <si>
    <t>unk veh struck ped at intersection, open fx tib fib, spinal fx.  Fel HR 19204696</t>
  </si>
  <si>
    <t>19100018680</t>
  </si>
  <si>
    <t>ped xing outside xwalk struck by wb veh.  Severe leg injuries and head injury. 19204697  1144 on 10-23-19</t>
  </si>
  <si>
    <t>19100018362</t>
  </si>
  <si>
    <t>10/10/2019</t>
  </si>
  <si>
    <t>6930 Cactus Ct</t>
  </si>
  <si>
    <t>81M sec guard standing between two trailer had legs run over, major leg trauma. DETERMINED TO BE INDUSTRIAL INCIDENT NOT A COLLISION, CAL/OSHA TOOK OVER. VICT 1144</t>
  </si>
  <si>
    <t>19100014931</t>
  </si>
  <si>
    <t>4700 Home Ave</t>
  </si>
  <si>
    <t>836</t>
  </si>
  <si>
    <t>P1 ped crossing across traffic lanes struck by NB veh.  11-80 inj</t>
  </si>
  <si>
    <t>19100001321</t>
  </si>
  <si>
    <t>2000 Rosecrans St</t>
  </si>
  <si>
    <t>P1(55-M)was making a left turn from Laning Rd to Rosecrans Street.  P1 did not see P2(ped) in the crosswalk and struck P2.  P2 fx neck/brain bleed poss life threatening</t>
  </si>
  <si>
    <t>19090035227</t>
  </si>
  <si>
    <t>9/20/2019</t>
  </si>
  <si>
    <t>4800 University Ave</t>
  </si>
  <si>
    <t>P1 (77-F) pedestrian crossing roadway not in crosswalk, struck by P2 (27-M).  P1 sustained a brain bleed and fx pelvis.</t>
  </si>
  <si>
    <t>19090021572</t>
  </si>
  <si>
    <t>9/12/2019</t>
  </si>
  <si>
    <t>5400 Clairemont Mesa Blvd</t>
  </si>
  <si>
    <t>P1 (49-F) struck P2 (78-F) pedestrian as she was exiting driveway.  P2 fx ribs, collapsed lung, lacerated liver</t>
  </si>
  <si>
    <t>19090011231</t>
  </si>
  <si>
    <t>9/6/2019</t>
  </si>
  <si>
    <t>4000 Nimitz Blvd</t>
  </si>
  <si>
    <t>P2 (64-M) bicyclist was struck from behind by P1.  P1 fled the scene.  P2 fx pelvic, degloved left lower leg, lacerated liver and speen</t>
  </si>
  <si>
    <t>19080054792</t>
  </si>
  <si>
    <t>3300 Sports Arena Blvd</t>
  </si>
  <si>
    <t>P1 (38-M) ped struck by P2 (31-M) while crossing roadway, not in crosswalk. P1 major life threatening head injury</t>
  </si>
  <si>
    <t>19080043836</t>
  </si>
  <si>
    <t>13700 Black Mountain Rd</t>
  </si>
  <si>
    <t>p1 veh veered onto sidewalk struck ped p2.  p1 20-F left scene and later returned.  Was dui, ped 11-44 following day</t>
  </si>
  <si>
    <t>19080032419</t>
  </si>
  <si>
    <t>8/18/2019</t>
  </si>
  <si>
    <t>4300 Texas St</t>
  </si>
  <si>
    <t>ped xing outside xwalk using walker struck by sb veh, 11-44</t>
  </si>
  <si>
    <t>19070057146</t>
  </si>
  <si>
    <t>7/31/2019</t>
  </si>
  <si>
    <t>3900 Pacific Coast HWY</t>
  </si>
  <si>
    <t>ped pushing disabled veh, p1 swerved to miss veh but hit ped.  Brain bleed</t>
  </si>
  <si>
    <t>19070053739</t>
  </si>
  <si>
    <t>7/30/2019</t>
  </si>
  <si>
    <t>3700 Voltaire</t>
  </si>
  <si>
    <t>ped p1 struck, fx femur</t>
  </si>
  <si>
    <t>19070037210</t>
  </si>
  <si>
    <t>7/21/2019</t>
  </si>
  <si>
    <t>11200 Poway Rd</t>
  </si>
  <si>
    <t>p1 24-f left roadway and overturned.  Got out of veh and walked into roadway and struck by p2.  major inj.</t>
  </si>
  <si>
    <t>19070037093</t>
  </si>
  <si>
    <t>7/20/2019</t>
  </si>
  <si>
    <t>7600 Mission Gorge Rd</t>
  </si>
  <si>
    <t>325</t>
  </si>
  <si>
    <t>ped p1 entered roadway when unsafe, struck by p2.  p1 suffered facial and vert fx's</t>
  </si>
  <si>
    <t>19070023960</t>
  </si>
  <si>
    <t>7/14/2019</t>
  </si>
  <si>
    <t>300 14th sT</t>
  </si>
  <si>
    <t>P1 (unk) struck P2 (24-F) and P3 (22-M) in crosswalk.  P1 fled on foot.  P2 open fx to left tib/fib, fx hip.  P3 multi abrasions</t>
  </si>
  <si>
    <t>19070023820</t>
  </si>
  <si>
    <t>1400 Garnet Ave</t>
  </si>
  <si>
    <t>P1 (22-F) ped crossed roadway ifo P2 (30-M).  P1 sustained fx Left femur</t>
  </si>
  <si>
    <t>19070009184</t>
  </si>
  <si>
    <t>7/5/2019</t>
  </si>
  <si>
    <t>300 E San Ysidro Blvd</t>
  </si>
  <si>
    <t>(68-M) pedestrian struck in center median by P2 (45-F) while crossing road.  Ped 11-44</t>
  </si>
  <si>
    <t>19070008963</t>
  </si>
  <si>
    <t>2600 Genesee</t>
  </si>
  <si>
    <t>P1 (17-M) on non-motorized motor scooter struck by P2 (38-M) while crossing road.  P1 brain bleed, skull fx, facial fx.  Life threatening</t>
  </si>
  <si>
    <t>19060050376</t>
  </si>
  <si>
    <t>6/29/2019</t>
  </si>
  <si>
    <t>2700 Kurtz St</t>
  </si>
  <si>
    <t>P1 (79-M) struck by P2 (59-F) while crossing road.  P1 11-44 at hospital</t>
  </si>
  <si>
    <t>19060048555</t>
  </si>
  <si>
    <t>6/28/2019</t>
  </si>
  <si>
    <t>P1 (58-F) struck by P2 (27-M) while crossing roadway.  P1 open fx left tib/fib</t>
  </si>
  <si>
    <t>19060046995</t>
  </si>
  <si>
    <t>6/27/2019</t>
  </si>
  <si>
    <t>4600 Convoy St</t>
  </si>
  <si>
    <t>P2 (25-M) attempted to stop P1 (33-F) from driving Dui by standing in driver doorway.  P1 drove off and P2 was run over.  P2 transported to hosp and went 11-44</t>
  </si>
  <si>
    <t>19060043795</t>
  </si>
  <si>
    <t>6/26/2019</t>
  </si>
  <si>
    <t>1900 National Ave</t>
  </si>
  <si>
    <t>P1 ( 27-M) ran red light and struck P2 (SDCCD).  P2 was deverted to sw corner and struck P2 (34-M) ped then struck business.  P2 open fx to right tib/fib.  P1/P2/P1 pass COP</t>
  </si>
  <si>
    <t>19060037304</t>
  </si>
  <si>
    <t>3600 Palm Avenue</t>
  </si>
  <si>
    <t>22-F p2 pushing stroller with infant on sidewalk, 39-M P1 lost control and struck female causing fx tib/fib requ surgery.  Infant ok.</t>
  </si>
  <si>
    <t>19060025030</t>
  </si>
  <si>
    <t>6/15/2019</t>
  </si>
  <si>
    <t>5897 Cervantes</t>
  </si>
  <si>
    <t>p1 parked uhaul which became runaway veh.  Chased after veh and was pinned against retaining wall by veh.  Pelvic fx</t>
  </si>
  <si>
    <t>19060024945</t>
  </si>
  <si>
    <t>2300 Camino Del Rio</t>
  </si>
  <si>
    <t>P1 veh made right turn on green and struck ped in xwalk with walk signal.  Drug ped under veh.  Life threatening injuries.  11-44 on 6/26/19 2015 hrs</t>
  </si>
  <si>
    <t>19060013790</t>
  </si>
  <si>
    <t>6/8/2019</t>
  </si>
  <si>
    <t>100 W. Washington</t>
  </si>
  <si>
    <t>ped ran out into street not in xwalk into path of patrol veh.  Struck by one patrol vehicle and then by another.  11-44</t>
  </si>
  <si>
    <t>19060005081</t>
  </si>
  <si>
    <t>6/4/2019</t>
  </si>
  <si>
    <t>4100 University Ave</t>
  </si>
  <si>
    <t>ped p1 crossed against red ped signal, truck w/b University struck ped then fled scene.  Ped mult leg fx's, internal injuries, life threat. 20001, 19201605</t>
  </si>
  <si>
    <t>19040049755</t>
  </si>
  <si>
    <t>4/30/2019</t>
  </si>
  <si>
    <t>2800 Harbor Dr</t>
  </si>
  <si>
    <t>P1 (26-F) pedestrian walked into the path of P2 (60-M).  P1 sustained fx pelvis</t>
  </si>
  <si>
    <t>19040042650</t>
  </si>
  <si>
    <t>4/26/2019</t>
  </si>
  <si>
    <t>1500 Palm Ave</t>
  </si>
  <si>
    <t>721</t>
  </si>
  <si>
    <t>ped p1 struck in roadway.  Driver left scene. Informed pd 3 hrs later.</t>
  </si>
  <si>
    <t>19040022852</t>
  </si>
  <si>
    <t>4/14/2019</t>
  </si>
  <si>
    <t>5869 Birkdale Way</t>
  </si>
  <si>
    <t>p1 veh backed out of driveway and struck ped.  Ped serious inj</t>
  </si>
  <si>
    <t>19040022735</t>
  </si>
  <si>
    <t>2000 Balboa Ave</t>
  </si>
  <si>
    <t>ped xing Balboa in viol of signs struck by Lyft driver.  Major life threatening injuries on ped  19200881</t>
  </si>
  <si>
    <t>19030046399</t>
  </si>
  <si>
    <t>12800 Rancho Bernardo Rd</t>
  </si>
  <si>
    <t>ped crossing not a xwalk fell into street, run over.  Died 4/4/19 ME 19-0911,  19 FA 17 P 06</t>
  </si>
  <si>
    <t>19030037333</t>
  </si>
  <si>
    <t>3/22/2019</t>
  </si>
  <si>
    <t>326</t>
  </si>
  <si>
    <t>P1 struck ped in roadway.  Left scene and turned self in later.  HR</t>
  </si>
  <si>
    <t>19030024381</t>
  </si>
  <si>
    <t>3/15/2019</t>
  </si>
  <si>
    <t>1200 Tenth Ave</t>
  </si>
  <si>
    <t>P1 (85-M) struck P1 (53-F) in crosswalk then fled.  Located by Pd 2 blocks away.  P2  fx pelvis, elbow, lac liver. life threatening inj</t>
  </si>
  <si>
    <t>19030000747</t>
  </si>
  <si>
    <t>3/1/2019</t>
  </si>
  <si>
    <t>7000 El Cajon Bl</t>
  </si>
  <si>
    <t>ped veh collision. Ped in unmarked xwalk.  Ped life threatening inj</t>
  </si>
  <si>
    <t>2/23/2019</t>
  </si>
  <si>
    <t>4400 Genesee Ave</t>
  </si>
  <si>
    <t>P2 (59-F) ped struck in crosswalk.  P1 fled scene.  P2 fx T9/T10 vertebrae.  Patrol handing-  late notification to CIB</t>
  </si>
  <si>
    <t>19020036232</t>
  </si>
  <si>
    <t>8270 Mira Mesa</t>
  </si>
  <si>
    <t>P2 (43-M) and P3 (37-F) walked into the path of P1 (77-F) in parking lot.  P2 3 fx ribs, P3 fx pelvis, fx rit scapula and internal injuries</t>
  </si>
  <si>
    <t>19020036345</t>
  </si>
  <si>
    <t>1800 Palm Ave</t>
  </si>
  <si>
    <t>P1 (15-F) ran into the path of P2 from center median.  P1 sustianed fx right femur. 19200362</t>
  </si>
  <si>
    <t>19020027089</t>
  </si>
  <si>
    <t>2/17/2019</t>
  </si>
  <si>
    <t>Midway/East Dr</t>
  </si>
  <si>
    <t>ped veh orig 11-81 submitted by western. Later determined fx pelvis.  Western approved and submitted</t>
  </si>
  <si>
    <t>19020023870</t>
  </si>
  <si>
    <t>2/15/2019</t>
  </si>
  <si>
    <t>1600 Euclid Ave</t>
  </si>
  <si>
    <t>P1 (39-F) ped ran into roadway against red light and struck by P2 (41-M).  P1 fx pelvis, fx both tib/fib</t>
  </si>
  <si>
    <t>19020024193</t>
  </si>
  <si>
    <t>1100 University Ave</t>
  </si>
  <si>
    <t>P2 (37-M) ped struck by P1 (22-F) in crosswalk.  P2 sustained fx left femur</t>
  </si>
  <si>
    <t>19020021984</t>
  </si>
  <si>
    <t>2/14/2019</t>
  </si>
  <si>
    <t>1000 First Ave</t>
  </si>
  <si>
    <t>P2 (56-F) ped struck by P1 in crosswalk.  P1 fled scene (wht Toyota Tacoma).  P2 fx L femur</t>
  </si>
  <si>
    <t>19020018164</t>
  </si>
  <si>
    <t>Paseo De Las America/Siempre Viva</t>
  </si>
  <si>
    <t>Ped (31-M) foot ran over by semi truck.  Truck fled scene.  Ped fx bones in feet</t>
  </si>
  <si>
    <t>19020008195</t>
  </si>
  <si>
    <t>Otay Center/Siempre Viva</t>
  </si>
  <si>
    <t>P2 (57-M) ped struck by P1 (56-M) in crosswalk.  P2 sustained fx skull and brain bleed</t>
  </si>
  <si>
    <t>19010045990</t>
  </si>
  <si>
    <t>2400 Market St</t>
  </si>
  <si>
    <t>P1 (71-M) struck by veh crossing midblock.  Veh fled scene. P1 suffered multi fx and head injury</t>
  </si>
  <si>
    <t>19010043745</t>
  </si>
  <si>
    <t>1/28/2019</t>
  </si>
  <si>
    <t>4300 Imperial Ave</t>
  </si>
  <si>
    <t>P1 Ped (64-M) struck by P2 veh (66-M) in crosswalk.  Ped suffered fx pelvis, skull, ribs.  Life threatening. 11-44 on 1-31-19</t>
  </si>
  <si>
    <t>19010038897</t>
  </si>
  <si>
    <t>6900 Linda Vista Rd</t>
  </si>
  <si>
    <t>veh struck ped then fled scene.  Ped suffered fx left arm and skull.  Fel HR</t>
  </si>
  <si>
    <t>19010037910</t>
  </si>
  <si>
    <t>4900 Del Sol</t>
  </si>
  <si>
    <t>725</t>
  </si>
  <si>
    <t>Child struck by car in school parking lot. Delayed 1180 done by motors</t>
  </si>
  <si>
    <t>19010033763</t>
  </si>
  <si>
    <t>1/22/2019</t>
  </si>
  <si>
    <t>100 Olive Drive</t>
  </si>
  <si>
    <t>(50-F) ped struck by veh (29-M) making right turn at intersection.  Ped life threatening injuries.  Ped 1144 1/24/19 ME 19-00220</t>
  </si>
  <si>
    <t>19010029106</t>
  </si>
  <si>
    <t>1/19/2019</t>
  </si>
  <si>
    <t>6965 Linda Vista Rd</t>
  </si>
  <si>
    <t>(13-M) juvenile w/friends struck by veh in alley.  Veh fled.  Ped went home then reported later.  May have been intentional by veh.  Pending further invest.</t>
  </si>
  <si>
    <t>19010012806</t>
  </si>
  <si>
    <t>1/9/2019</t>
  </si>
  <si>
    <t>9100 Three Seasons Rd</t>
  </si>
  <si>
    <t>79 ped in unmarked xwalk struck by veh causing major life threat inj</t>
  </si>
  <si>
    <t>19010010811</t>
  </si>
  <si>
    <t>9300 Mira Mesa Bl</t>
  </si>
  <si>
    <t>79 yr old ped struck at intersection by veh, open fx tib fib, brain bleed, fx pelvis.  Ped 1144 on 01-11-19</t>
  </si>
  <si>
    <t>19010005716</t>
  </si>
  <si>
    <t>Clairemont Mesa/Pocahontas</t>
  </si>
  <si>
    <t>veh struck ped in the roadway, ped fx pelvis, humerus and head injury</t>
  </si>
  <si>
    <t>19010006051</t>
  </si>
  <si>
    <t>7400 Clairemont Mesa Bl</t>
  </si>
  <si>
    <t>Ped viol ROW of veh.  Mult fx's, kidney laceration, dislocated knee,</t>
  </si>
  <si>
    <t>19120046781</t>
  </si>
  <si>
    <t>12/29/2019</t>
  </si>
  <si>
    <t>Poway Rd/Sabre Springs</t>
  </si>
  <si>
    <t>P1 (69-M) rear ended P2 (46-F) stopped in traffic.  P2's passenger (62-F) sustained open fx to ulna/radius and contusions to chest.</t>
  </si>
  <si>
    <t>19120017514</t>
  </si>
  <si>
    <t>12/11/2019</t>
  </si>
  <si>
    <t>4600 Genesee</t>
  </si>
  <si>
    <t>p1 ran red light, struck by p2. no seatbelt. P1 11-44  19206291</t>
  </si>
  <si>
    <t>19120010476</t>
  </si>
  <si>
    <t>2500 Lajolla pkwy</t>
  </si>
  <si>
    <t>solo veh overturned, 11-80 inj to driver</t>
  </si>
  <si>
    <t>19110014910</t>
  </si>
  <si>
    <t>5444 Orange Ave</t>
  </si>
  <si>
    <t>P1 (21-M) struck parked veh then fled scene on foot.  P1 was located and arrested for HR and DUI.  P1 sustained multi facial fx req surgery</t>
  </si>
  <si>
    <t>19110003448</t>
  </si>
  <si>
    <t>11/2/2019</t>
  </si>
  <si>
    <t>6600 Genesee Av</t>
  </si>
  <si>
    <t>solo veh left roadway struck planter box and trees, open fx lft tib fib</t>
  </si>
  <si>
    <t>19110000827</t>
  </si>
  <si>
    <t>11/1/2019</t>
  </si>
  <si>
    <t>2500 University Ave</t>
  </si>
  <si>
    <t>solo Bird Motorized scooter collision. P1 made unsafe movement, overturned.  Open tib fib rt leg</t>
  </si>
  <si>
    <t>19100053654</t>
  </si>
  <si>
    <t>10/30/2019</t>
  </si>
  <si>
    <t>4200 Mission Bay Dr</t>
  </si>
  <si>
    <t>p1 mc struck rear of tractor trailer, 11-80 leg injury</t>
  </si>
  <si>
    <t>19100020377</t>
  </si>
  <si>
    <t>10/12/2019</t>
  </si>
  <si>
    <t>11600 Cypress Canyon</t>
  </si>
  <si>
    <t>Dui 23-m failed to negotiate left turn and drove into home.  Facial fx's, internal bleeding</t>
  </si>
  <si>
    <t>19100010688</t>
  </si>
  <si>
    <t>10/6/2019</t>
  </si>
  <si>
    <t>12000 El Camino Real</t>
  </si>
  <si>
    <t>P1 ran red traffic signal, struck P2 in the intersection. P2's 81yr old pass 11-44</t>
  </si>
  <si>
    <t>19100007823</t>
  </si>
  <si>
    <t>10/5/2019</t>
  </si>
  <si>
    <t>10550 Scripps Poway Parkway</t>
  </si>
  <si>
    <t>p1 ran red light and struck P2 broadside.  P2 life threatening injuries.</t>
  </si>
  <si>
    <t>19100002166</t>
  </si>
  <si>
    <t>10/2/2019</t>
  </si>
  <si>
    <t>3100 Iris Ave</t>
  </si>
  <si>
    <t>P1(69-F) made a left turn from Beyer Blvd to Iris Ave, crossed the double yellow line and struck P2(55-F) head on.  P1 suffered fx left femur.</t>
  </si>
  <si>
    <t>19090032483</t>
  </si>
  <si>
    <t>7100 Miramar</t>
  </si>
  <si>
    <t>P1 (81-F) made left turn ifo P2 (39-M).  P1 sustained torn aorta req surgery</t>
  </si>
  <si>
    <t>19090007701</t>
  </si>
  <si>
    <t>3200 Garrison St</t>
  </si>
  <si>
    <t>P1 (40-M) scooter lost control and overturned.  P1 fx right femur</t>
  </si>
  <si>
    <t>19080053312</t>
  </si>
  <si>
    <t>7100 Miramar Rd</t>
  </si>
  <si>
    <t>P1 (50-M) rear ended 3 vehicles stopped in traffic.  P1 sustained fx r-femur</t>
  </si>
  <si>
    <t>19080045160</t>
  </si>
  <si>
    <t>8/26/2019</t>
  </si>
  <si>
    <t>6700 Imperial</t>
  </si>
  <si>
    <t>solo veh sb woodman high speed, left roadway at Imperial, struck trolley infastructure/poles.  Driver 11-44</t>
  </si>
  <si>
    <t>19080029327</t>
  </si>
  <si>
    <t>8/17/2019</t>
  </si>
  <si>
    <t>7500 Kearny Villa Rd</t>
  </si>
  <si>
    <t>P1 (22-M) solo veh.  Lost control and rolled.  P1 pass #1 (22-m) FX R- Patella  pass #2 (21-F) lacerations and abrasion to hands.  P1 DUI -arrest warrant  to follow</t>
  </si>
  <si>
    <t>19080009606</t>
  </si>
  <si>
    <t>8/6/2019</t>
  </si>
  <si>
    <t>11600 Black Mountain Rd</t>
  </si>
  <si>
    <t>P1 (18-M) lost control and struck a tree and light pole.  P1 sustained skull fx, brain bleed, multi facial fx, bruised lung and spine fx.  Life threatening</t>
  </si>
  <si>
    <t>19080009018</t>
  </si>
  <si>
    <t>8/5/2019</t>
  </si>
  <si>
    <t>1100 1st Ave</t>
  </si>
  <si>
    <t>solo motorized scooter rider  30-M lost control and overturned in roadway for unk reason, skull fx</t>
  </si>
  <si>
    <t>19080004525</t>
  </si>
  <si>
    <t>8/3/2019</t>
  </si>
  <si>
    <t>2700 Historic Decatur Rd</t>
  </si>
  <si>
    <t>solo motorized scooter colllision, serious head injury.</t>
  </si>
  <si>
    <t>19070054231</t>
  </si>
  <si>
    <t>2200 Zoo Pl</t>
  </si>
  <si>
    <t>solo Lime scooter, rider attempted to traverse a steep decline. P1 lost contol and separated.  Open tib/fib fx</t>
  </si>
  <si>
    <t>7/19/2019</t>
  </si>
  <si>
    <t>19070019593</t>
  </si>
  <si>
    <t>7/11/2019</t>
  </si>
  <si>
    <t>9400 Paseo Montril</t>
  </si>
  <si>
    <t>P1 (17-M) pushing veh when it rolled away, struck tree and overturned.  P1 suffered fx left tibia, deep laceration to left thigh and concussion</t>
  </si>
  <si>
    <t>19060039016</t>
  </si>
  <si>
    <t>6/23/2019</t>
  </si>
  <si>
    <t>3300 Ocean Front Walk</t>
  </si>
  <si>
    <t>48-m riding Lime scooter adjacent to 22-F comp also on scooter.  Collided for unk reason, COP to chest post collision, 11-44 at hosp.</t>
  </si>
  <si>
    <t>19060029614</t>
  </si>
  <si>
    <t>6/18/2019</t>
  </si>
  <si>
    <t>1700 Pershing St</t>
  </si>
  <si>
    <t>P1 (31-M) solo veh, lost control at high rate of speed and rolled.  Passenger 31-M) sustained degloved r hand and laceration to head.  P1 DUI</t>
  </si>
  <si>
    <t>19060026831</t>
  </si>
  <si>
    <t>6/16/2019</t>
  </si>
  <si>
    <t>black mountain, park village</t>
  </si>
  <si>
    <t>p1 23-m ran red, struck P2 veh in intesection, p2 neck fx, paralysis</t>
  </si>
  <si>
    <t>19060024641</t>
  </si>
  <si>
    <t>6/14/2019</t>
  </si>
  <si>
    <t>600 7th ave</t>
  </si>
  <si>
    <t>solo high speed overturn, pass ejected w life threat injuries, driver dui.  Fel DUI</t>
  </si>
  <si>
    <t>19060014523</t>
  </si>
  <si>
    <t>6/9/2019</t>
  </si>
  <si>
    <t>3700 Strand Way</t>
  </si>
  <si>
    <t>19060008557</t>
  </si>
  <si>
    <t>6/6/2019</t>
  </si>
  <si>
    <t>800 W. Broadway</t>
  </si>
  <si>
    <t>P1 (51-M) solo scooter struck curb and overturned. P1 sustained fx orbital, and vertebrae</t>
  </si>
  <si>
    <t>19050029945</t>
  </si>
  <si>
    <t>5/18/2019</t>
  </si>
  <si>
    <t>16500 Villa Esprillo</t>
  </si>
  <si>
    <t>solo veh into tree, driver had hand out window, struck tree, multiple open fx's require surgery</t>
  </si>
  <si>
    <t>19050026744</t>
  </si>
  <si>
    <t>5/16/2019</t>
  </si>
  <si>
    <t>4200 Kearny Villa Rd</t>
  </si>
  <si>
    <t>P1 (21-M) struck P2 (AMR 15) head-on then hit P3.  P1 passenger (20-M) fx 2 femurs, fx C2, internal inj (life threatening).  P2 brain bleed, fx r ankle, p2 pass fx l arm, P3 fx r wrist</t>
  </si>
  <si>
    <t>19050025080</t>
  </si>
  <si>
    <t>5/15/2019</t>
  </si>
  <si>
    <t>1600 F St</t>
  </si>
  <si>
    <t>solo bird motor scooter into a pole, fx pelvis</t>
  </si>
  <si>
    <t>19050023030</t>
  </si>
  <si>
    <t>5/14/2019</t>
  </si>
  <si>
    <t>3900 Clairemont Mesa Bl</t>
  </si>
  <si>
    <t>solo motorized scooter t/c, pelvic fx, poss internal inj.</t>
  </si>
  <si>
    <t>19050005425</t>
  </si>
  <si>
    <t>5/4/2019</t>
  </si>
  <si>
    <t>200 Sea World Dr</t>
  </si>
  <si>
    <t>solo veh 21-M failed to negotiate curve, left roadway, struck tree. 11-44</t>
  </si>
  <si>
    <t>19050002454</t>
  </si>
  <si>
    <t>5/2/2019</t>
  </si>
  <si>
    <t>11000 Tierrasanta Bl</t>
  </si>
  <si>
    <t>P1 (88-M) pulled out ifo P2 (33-F) at intersection.  P1 sustained 7fx ribs, fx clavical, punctured lung, brain bleed.  Life threatening</t>
  </si>
  <si>
    <t>19040050099</t>
  </si>
  <si>
    <t>2900 Garnet Ave</t>
  </si>
  <si>
    <t>P1 (32-F) lost control of vehicle and struck pole.  P1 major head trauma. Life threatening</t>
  </si>
  <si>
    <t>19040046997</t>
  </si>
  <si>
    <t>4/28/2019</t>
  </si>
  <si>
    <t>13800 El Camino Real</t>
  </si>
  <si>
    <t>p1 17 yr old lost control of veh and stuck p1.  p2 internal and pelvic injuries</t>
  </si>
  <si>
    <t>19040044651</t>
  </si>
  <si>
    <t>6200 Mira Mesa Bl</t>
  </si>
  <si>
    <t>p1 made unsafe movement, struck veh then tree.  V1 caught fire burning P1 seriously.</t>
  </si>
  <si>
    <t>19040037511</t>
  </si>
  <si>
    <t>4/22/2019</t>
  </si>
  <si>
    <t>626</t>
  </si>
  <si>
    <t>solo motorized scooter.  P1 fell off scooter while looking at gps on phone.  Fx left femur req surgery</t>
  </si>
  <si>
    <t>19040037364</t>
  </si>
  <si>
    <t>2300 54th Street</t>
  </si>
  <si>
    <t>solo veh rollover, pass serious head trauma, rt hand trauma. Driver DUI, fx pelvis. 19 FE 23 A 07</t>
  </si>
  <si>
    <t>19040028362</t>
  </si>
  <si>
    <t>4/17/2019</t>
  </si>
  <si>
    <t>Cam Ruiz/Mira Mesa Bl</t>
  </si>
  <si>
    <t>P1 (52-M) ran red arrow and from through lane made left turn ifo P2 (40-F).  P1 sustained fx pelvis. 19200926</t>
  </si>
  <si>
    <t>19040025607</t>
  </si>
  <si>
    <t>4/15/2019</t>
  </si>
  <si>
    <t>2000 Main St</t>
  </si>
  <si>
    <t>solo veh, P1 susp of DUI, 17 yr old pass suffered life threat inj.  Veh involved in fel pursuit 1 hr prior.  19 FE 21 A 06,  19200902</t>
  </si>
  <si>
    <t>19040023107</t>
  </si>
  <si>
    <t>8600 Villa La Jolla Dr</t>
  </si>
  <si>
    <t>Driver ran red light, struck 15yr old on Lime motorized scooter, no helmet.  Open fx tib/fib</t>
  </si>
  <si>
    <t>19040019778</t>
  </si>
  <si>
    <t>4/12/2019</t>
  </si>
  <si>
    <t>p1 driver drove into center turn lane impacting p2 head on. P2 pushed and impacted p3. P1 was DUI.  19 FE 19 A 05</t>
  </si>
  <si>
    <t>19040013711</t>
  </si>
  <si>
    <t>8900 Miramar Rd</t>
  </si>
  <si>
    <t>P1 (36-M) ran red light and struck P2 (67-F).  P2 suffered fx pelvis, fx ribs, brain bleed</t>
  </si>
  <si>
    <t>19040005359</t>
  </si>
  <si>
    <t>4/3/2019</t>
  </si>
  <si>
    <t>3900 Camino Del Rio North</t>
  </si>
  <si>
    <t>P1 (23-F) solo veh struck several ojects, burst into flames. P1 11-44 at scene.  19 FA 16 A 06,  19200741</t>
  </si>
  <si>
    <t>19040003048</t>
  </si>
  <si>
    <t>4/2/2019</t>
  </si>
  <si>
    <t>3400 Ocean Front Walk</t>
  </si>
  <si>
    <t>bike p1 vs Motor scooter p2, p2 suffered rib/spinal fx's, concucsion</t>
  </si>
  <si>
    <t>19040003091</t>
  </si>
  <si>
    <t>16900 West Bernardo Rd</t>
  </si>
  <si>
    <t>P2 driver collapesed lung</t>
  </si>
  <si>
    <t>19030051256</t>
  </si>
  <si>
    <t>3/30/2019</t>
  </si>
  <si>
    <t>solo lime scooter collision, brian bleed</t>
  </si>
  <si>
    <t>19030036243</t>
  </si>
  <si>
    <t>4800 Morena Blvd</t>
  </si>
  <si>
    <t>P1 (80-M) struck parked bus.  P1 open fx to right leg</t>
  </si>
  <si>
    <t>19030032906</t>
  </si>
  <si>
    <t>3/20/2019</t>
  </si>
  <si>
    <t>5000 Campanile Dr</t>
  </si>
  <si>
    <t>P1 (67-F) crossed over double yellow and hit P2 (35-M) headon.  P1 open fx R-ankle, dislocated L-ankle</t>
  </si>
  <si>
    <t>19030030083</t>
  </si>
  <si>
    <t>3/18/2019</t>
  </si>
  <si>
    <t>4700 Hilltop Dr</t>
  </si>
  <si>
    <t>P1 (36-F) ran red light and struck P2 (62-F).  P2 11-44</t>
  </si>
  <si>
    <t>19030021803</t>
  </si>
  <si>
    <t>3/13/2019</t>
  </si>
  <si>
    <t>900 B St</t>
  </si>
  <si>
    <t>P1 (53-M0 solo SCOOTER struck tree on sidewalk.  P1 lifethreatening head injury.  11 44 on 3-15-19 at 1437 hrs</t>
  </si>
  <si>
    <t>19030016432</t>
  </si>
  <si>
    <t>3/10/2019</t>
  </si>
  <si>
    <t>Avenida Del Gato/Calle Cristobal</t>
  </si>
  <si>
    <t>viol of ROW still pending, fem pass in one veh fx femur</t>
  </si>
  <si>
    <t>19030011275</t>
  </si>
  <si>
    <t>3/7/2019</t>
  </si>
  <si>
    <t>6100 Akins Ave</t>
  </si>
  <si>
    <t>P1 (15-M) made left turn ifo P2 (37-F).  P1 fx pelvis. P1's pass fx wrist and laceration.  P1 unlicensed. P2 cop</t>
  </si>
  <si>
    <t>19030003107</t>
  </si>
  <si>
    <t>solo Bird Scooter collision, brain bleed skull fx, no helmet</t>
  </si>
  <si>
    <t>19020042583</t>
  </si>
  <si>
    <t>2/27/2019</t>
  </si>
  <si>
    <t>3940 Federal Blvd</t>
  </si>
  <si>
    <t>837</t>
  </si>
  <si>
    <t>P1 (24-F) passed P2 (Off Willis) on right side as he was pulling into Central Garage.  P2 sustained fx left wrist req surgery</t>
  </si>
  <si>
    <t>19020041418</t>
  </si>
  <si>
    <t>2/26/2019</t>
  </si>
  <si>
    <t>100 S. 40th St</t>
  </si>
  <si>
    <t>DUI collision into mult parked veh. Pass suffered fx neck.  Fel DUI in custody</t>
  </si>
  <si>
    <t>19020030157</t>
  </si>
  <si>
    <t>2/19/2019</t>
  </si>
  <si>
    <t>9500 Otay Mesa Rd</t>
  </si>
  <si>
    <t>(P1_ Veh struck semi truck (p2) during Border Patrol pursuit.  P1 (2) 11-44 (Male driver and Pass)  (1) 11-80 (female passenger)</t>
  </si>
  <si>
    <t>19020030380</t>
  </si>
  <si>
    <t>12500 Rancho Bernardo Rd</t>
  </si>
  <si>
    <t>p1 17-m pulled out in front of p2, broadside.  Pass v1 fx femur, pass v1 fx hip.  19200312</t>
  </si>
  <si>
    <t>19020027930</t>
  </si>
  <si>
    <t>2/18/2019</t>
  </si>
  <si>
    <t>4400 Imperial Av</t>
  </si>
  <si>
    <t>P1 (77-M) made uturn ifo P2 (22-M).  P1 believed 11-81 inj.  S/E patrol handled.  P1 11-44 on 2-27-19</t>
  </si>
  <si>
    <t>19020019555</t>
  </si>
  <si>
    <t>2/13/2019</t>
  </si>
  <si>
    <t>10000 Scripps Poway Pkwy</t>
  </si>
  <si>
    <t>solo veh went down offramp and struck several items.  Vehicle caught on fire w/P1 inside.  11-44 at scene. REVIEW PENDING ID FROM ME</t>
  </si>
  <si>
    <t>19020006857</t>
  </si>
  <si>
    <t>2/5/2019</t>
  </si>
  <si>
    <t>17500 cam Del Sur</t>
  </si>
  <si>
    <t>Solo veh into tree.  NW piso later discovered 11-80 inj.  Will completed 11-10</t>
  </si>
  <si>
    <t>19020001502</t>
  </si>
  <si>
    <t>2/1/2019</t>
  </si>
  <si>
    <t>2700 Truxtun Rd</t>
  </si>
  <si>
    <t>p1 17-m on motorized scooter riding on sidewalk, struck veh. Open leg fx</t>
  </si>
  <si>
    <t>19010042316</t>
  </si>
  <si>
    <t>3900 Ocean Front Walk</t>
  </si>
  <si>
    <t>solo Lime motorscooter,open fx tib fib</t>
  </si>
  <si>
    <t>19010030427</t>
  </si>
  <si>
    <t>1/20/2019</t>
  </si>
  <si>
    <t>900 Grand Ave</t>
  </si>
  <si>
    <t>Bird Motorized scooter struck parked veh. Fx mandible</t>
  </si>
  <si>
    <t>19010025591</t>
  </si>
  <si>
    <t>1/17/2019</t>
  </si>
  <si>
    <t>2700 Ocean Front Walk</t>
  </si>
  <si>
    <t>P1 (26-F) on scooter (motor off) fell off and struck face.  P1 sustained fx r-orbital, bleeding behind eye and concussion</t>
  </si>
  <si>
    <t>19010012717</t>
  </si>
  <si>
    <t>8000 La Jolla Scenic</t>
  </si>
  <si>
    <t>solo veh unsafe move rt struck parked car, overturned, 77 yr old pass suffered major internal inj</t>
  </si>
  <si>
    <t>2019 Collision Statistics</t>
  </si>
  <si>
    <t>Pedestrian</t>
  </si>
  <si>
    <t>Bicyclist</t>
  </si>
  <si>
    <t>Vehicle</t>
  </si>
  <si>
    <t>Other</t>
  </si>
  <si>
    <t>Data Collection Process</t>
  </si>
  <si>
    <t>Workbook Contents</t>
  </si>
  <si>
    <t>Sheet 1</t>
  </si>
  <si>
    <t>Summary of Findings</t>
  </si>
  <si>
    <t>Sheet 2</t>
  </si>
  <si>
    <t>2020 Fatal and Serious Injury Data</t>
  </si>
  <si>
    <t>Sheet 3</t>
  </si>
  <si>
    <t>2019 Fatal and Serious Injury Data</t>
  </si>
  <si>
    <t>In order to  compare data across years, Circulate performed a manual review of the collision incidents that the SDPD had categorized. Collision categorizations were adjusted on a case-by-case basis by Circulate staff to more accurately reflect pedestrian and bicycle collisions. For example, in Incident #20110030821 of 2020's data, SDPD wrote “P1 (ped) (61-M) poss laying in roadway struck by P2.  P2 fled scene.  P1 11-44 at hospital,” and categorized that as “Other.” This collision was recategorized as “Pedestrian” by Circulate staff. Those changes are documented in the data columns.</t>
  </si>
  <si>
    <t>Changed from Other to Pedestrian by Circulate Staff</t>
  </si>
  <si>
    <t>18010000218</t>
  </si>
  <si>
    <t>1/1/2018</t>
  </si>
  <si>
    <t>P2 (69-M) struck P1 (48-M) pedestrian crawling in roadway in dense fog.  P1 11-44 at scene.</t>
  </si>
  <si>
    <t>18010000420</t>
  </si>
  <si>
    <t>3000 Clairemont Dr</t>
  </si>
  <si>
    <t>P1 (unknown) struck Parked V2 and V3 and fled scene on foot.  V2 veh occupied by (56-M) who was 11-44 at hosp.</t>
  </si>
  <si>
    <t>18010003568</t>
  </si>
  <si>
    <t>1/2/2018</t>
  </si>
  <si>
    <t>2800 54th Street</t>
  </si>
  <si>
    <t>P-1 rear ended P-2 and fled scene.  P-2 suffered fx vertebra.  P2 filed 11-10 at Traffic front counter</t>
  </si>
  <si>
    <t>18010005871</t>
  </si>
  <si>
    <t>1/4/2018</t>
  </si>
  <si>
    <t>6300 Brooklyn Avenue</t>
  </si>
  <si>
    <t>P1 veh (48-M) struck P2 ped (13-M) who was in roadway.  P2 suffered brain bleed.   Poss life threatening</t>
  </si>
  <si>
    <t>18010009169</t>
  </si>
  <si>
    <t>1/6/2018</t>
  </si>
  <si>
    <t>3200 University Ave</t>
  </si>
  <si>
    <t>ped 78-F jaywalking struck by driver 17-F, poss failed to turn on headlights. Ped 1144</t>
  </si>
  <si>
    <t>18010013876</t>
  </si>
  <si>
    <t>1/9/2018</t>
  </si>
  <si>
    <t>3900 Orange Ave</t>
  </si>
  <si>
    <t>ped struck by p1 veh in marked xwalk.  P1 fled scene.  Ped fx humerus and fibula.  Delayed patrol reporting fel HR</t>
  </si>
  <si>
    <t>18010013645</t>
  </si>
  <si>
    <t>100 15th Street</t>
  </si>
  <si>
    <t>p1 driver had poss med issue and accel rather than brake at end of roadway.  Struck ped and trapped under veh.  11-80 inj</t>
  </si>
  <si>
    <t>18010014960</t>
  </si>
  <si>
    <t>1/10/2018</t>
  </si>
  <si>
    <t>1800 National Ave</t>
  </si>
  <si>
    <t>P-1 (26-M) made right turn and struck P-2 Ped (53-F) in crosswalk.  P-2 suffered fx left humerus and fx hip</t>
  </si>
  <si>
    <t>18010015062</t>
  </si>
  <si>
    <t>4200 Ingraham St</t>
  </si>
  <si>
    <t>P-1 ped (70-M) struck by P-2 (24-F) while crossing midblock. P-1 suffered brain bleed</t>
  </si>
  <si>
    <t>18010015905</t>
  </si>
  <si>
    <t>1/11/2018</t>
  </si>
  <si>
    <t>5000 Texas St</t>
  </si>
  <si>
    <t>Solo bike lost control going down hill (61-M)  Brain bleed req surgery</t>
  </si>
  <si>
    <t>18010018421</t>
  </si>
  <si>
    <t>1/13/2018</t>
  </si>
  <si>
    <t>8400 Nobel Dr</t>
  </si>
  <si>
    <t>P-1 (23-M) solo into pole.  P-1 passenger sustained fx rib, avulsion to right forearm, fx right scapula and two collapsed lungs.  P1 DUI</t>
  </si>
  <si>
    <t>18010022418</t>
  </si>
  <si>
    <t>1/15/2018</t>
  </si>
  <si>
    <t>3500 El Cajon Blvd</t>
  </si>
  <si>
    <t>838</t>
  </si>
  <si>
    <t>P2 (52-M) struck by P1 (52-M)  while in crosswalk. P2 suffered a fx pelvis.</t>
  </si>
  <si>
    <t>18010022342</t>
  </si>
  <si>
    <t>3800 Pershing Ave</t>
  </si>
  <si>
    <t>P-1 (31-M) made left turn in front of P-2 (25-M) on MC.  P-2 suffered open fx to left tib/fib</t>
  </si>
  <si>
    <t>18010021371</t>
  </si>
  <si>
    <t>5000 Logan Ave</t>
  </si>
  <si>
    <t>P-1 (22-M) drove on wrong side of road and struck PD veh occupied by Off Gutierrez #6213 and fled scene.  P-1 DUI.  P2 head pain and swollen right knee</t>
  </si>
  <si>
    <t>18010026377</t>
  </si>
  <si>
    <t>1/18/2018</t>
  </si>
  <si>
    <t>2400 camino Del Rio N</t>
  </si>
  <si>
    <t>P1 (58-M) Ped crossing road indark  not in crosswalk.  Struck by P2 (41-F).  P1 suffered brain bleed, multi facial fx, fx ribs, fx humerus. (P1 11-44 on 1-27-18)</t>
  </si>
  <si>
    <t>18010028097</t>
  </si>
  <si>
    <t>1/19/2018</t>
  </si>
  <si>
    <t>14500 San Pasqual Valley Rd</t>
  </si>
  <si>
    <t>P1 (35-M) driving E/B, drove across double yellow and struck P2 (33-M)head-on.  P1 minor inj, P2 facial abrasions, fx to left femur, left arm, right tib/fib, right wrist</t>
  </si>
  <si>
    <t>18010028394</t>
  </si>
  <si>
    <t>1700 Plum St</t>
  </si>
  <si>
    <t>P1 (53-F) solo scooter lost control during right turn.  Fx r-orbital and cheek bone and laceration to chin.  Possibly will need surgery</t>
  </si>
  <si>
    <t>18010031012</t>
  </si>
  <si>
    <t>1/20/2018</t>
  </si>
  <si>
    <t>2200 Grand Ave</t>
  </si>
  <si>
    <t>P-1 (27-M) M/C ran red light and struck by P-2 (61-F).  P-1 suffered open fx to left elbow</t>
  </si>
  <si>
    <t>18010030542</t>
  </si>
  <si>
    <t>4100 58th Street</t>
  </si>
  <si>
    <t>P-1 (8-M) rode skateboard into roadway and was struck by veh. Veh fled scene P-1 fractured right femur</t>
  </si>
  <si>
    <t>18010031979</t>
  </si>
  <si>
    <t>1/21/2018</t>
  </si>
  <si>
    <t>2100 Cable St</t>
  </si>
  <si>
    <t>veh vs 2 peds, skull fx, fx pelvis, patrol did 11-80 for unk reason</t>
  </si>
  <si>
    <t>18010031541</t>
  </si>
  <si>
    <t>P1 (63-M) entered intersection and struck P2 (41-M) bicyclist as he was clearing intersection.  P2 suffered open fx R-tib/fib, oncussion and abrasions.</t>
  </si>
  <si>
    <t>P-1 struck two peds in crosswalk.  11-80 injuries to one of the peds.  Western Div handled</t>
  </si>
  <si>
    <t>18010033936</t>
  </si>
  <si>
    <t>1/22/2018</t>
  </si>
  <si>
    <t>1800 Hancock St</t>
  </si>
  <si>
    <t>P1 (38-M) ped walking in roadway, struck by P2.  P2 fled scene.  P1 brain bleed.</t>
  </si>
  <si>
    <t>18010034284</t>
  </si>
  <si>
    <t>1/23/2018</t>
  </si>
  <si>
    <t>2200 Rosecrans/voltaire</t>
  </si>
  <si>
    <t>P2 (53-F) struck P1 ped (20-30- M) while crossing against red light.  P2 fled scene.  P1 struck by 2 more vehicles.  3rd veh stayed.  P2 called 911 after she drove home to SE over an hour later</t>
  </si>
  <si>
    <t>18010035592</t>
  </si>
  <si>
    <t>8800 Friars Rd</t>
  </si>
  <si>
    <t>P1 (50-M) pushing bike across road and struck by P2 (51-M).  P1 Fatal injures</t>
  </si>
  <si>
    <t>18010035561</t>
  </si>
  <si>
    <t>4700 El Cajon Blvd</t>
  </si>
  <si>
    <t>P1 made left turn ifo P2 MC (40-F).  P2 suffered fx pelvis, open fx to right arm, internal injuries, not life threateneing</t>
  </si>
  <si>
    <t>18010036872</t>
  </si>
  <si>
    <t>1/24/2018</t>
  </si>
  <si>
    <t>5100 W. Pt Loma Bl</t>
  </si>
  <si>
    <t>P1 (53-M) M/C lost control and slid into P2 (28-M) and V3 (parked veh)/ P1 suffered fatal injuries</t>
  </si>
  <si>
    <t>18010036923</t>
  </si>
  <si>
    <t>4300 University Ave</t>
  </si>
  <si>
    <t>bike vs veh 11-80. No CIB avail, patrol wrote 11-80</t>
  </si>
  <si>
    <t>18010038980</t>
  </si>
  <si>
    <t>1/25/2018</t>
  </si>
  <si>
    <t>2000 Torrey Pines Road</t>
  </si>
  <si>
    <t>P2 (77-F ) turned left ifo P1 (56-F) motocrcylist.  P2 suffered fx left femur and abrasions.</t>
  </si>
  <si>
    <t>18010041186</t>
  </si>
  <si>
    <t>1/26/2018</t>
  </si>
  <si>
    <t>Ped (26-M) struck by veh (16-M) driving at high rate of speed.  (16-M) fled on foot.  Ped 11-44 at scene.</t>
  </si>
  <si>
    <t>18010043490</t>
  </si>
  <si>
    <t>1/28/2018</t>
  </si>
  <si>
    <t>5000 Trojan Ave</t>
  </si>
  <si>
    <t>P1 (19-M) entered roadway from alley and rode ifo P2 (65-M).  P1 open fx to left tib/fib</t>
  </si>
  <si>
    <t>18010042912</t>
  </si>
  <si>
    <t>2200 First Ave</t>
  </si>
  <si>
    <t>P1 (44-M) riding bike sb in nb lane.  Struck by P2.  P2 fled scene.  P1 suffered life threatening head injury.</t>
  </si>
  <si>
    <t>18010047089</t>
  </si>
  <si>
    <t>1/30/2018</t>
  </si>
  <si>
    <t>10100 Black Mountain Rd</t>
  </si>
  <si>
    <t>P-1 (71-M) crossed over center median and struck P-2 (19-M) headon.  P2 suffered open fx right ankle</t>
  </si>
  <si>
    <t>18010049127</t>
  </si>
  <si>
    <t>1/31/2018</t>
  </si>
  <si>
    <t>6900 La Jolla Blvd</t>
  </si>
  <si>
    <t>Ped (67-M) struck in crosswalk by vehicle.  Ped fx spine C-7, open fx to right tib/fib, lacerated liver</t>
  </si>
  <si>
    <t>18010049058</t>
  </si>
  <si>
    <t>Ped P2(46-F) struck by veh P1 (20-F).  Ped suffered life threating injuries.  11-44 on 2-1-18 1600</t>
  </si>
  <si>
    <t>18020001341</t>
  </si>
  <si>
    <t>2/1/2018</t>
  </si>
  <si>
    <t>2700 De Anza Road</t>
  </si>
  <si>
    <t>P1 (69-F) bicyclist got foot stuck in husband's bicycle spokes and fell.  P1 suffered fx right hip.</t>
  </si>
  <si>
    <t>18020001426</t>
  </si>
  <si>
    <t>4400 Clairmont Mesa Blvd</t>
  </si>
  <si>
    <t>P1  (46-F) crossed roadway ifo P2 (17-M).  P1 fx pelvis, fx left elbow, ruptured diaphram.</t>
  </si>
  <si>
    <t>18020003392</t>
  </si>
  <si>
    <t>2/2/2018</t>
  </si>
  <si>
    <t>5900 Miramar Road</t>
  </si>
  <si>
    <t>P1 (15-F) lost control and drove into opposing traffic and struck P2 (34-M) with three passenger.  P1 pass (22-M) 11-44.  P2 driver pending 11-44.</t>
  </si>
  <si>
    <t>18020003515</t>
  </si>
  <si>
    <t>2700 Chatsworth Blvd</t>
  </si>
  <si>
    <t>612</t>
  </si>
  <si>
    <t>P1 (31-M) Ped struck by P2 (27-M) midblock.  P1 suffered life threatening head injury.</t>
  </si>
  <si>
    <t>18020004733</t>
  </si>
  <si>
    <t>2/3/2018</t>
  </si>
  <si>
    <t>6400 Parkside Ave</t>
  </si>
  <si>
    <t>fel dui/HR sic. Susp dui drugs struck 2 peds on sidewalk. 1 ped 11-44 other life threatening</t>
  </si>
  <si>
    <t>18020008234</t>
  </si>
  <si>
    <t>2/6/2018</t>
  </si>
  <si>
    <t>2200 Cam De La Reina</t>
  </si>
  <si>
    <t>Solo M/C struck median (32-M) fx wrist, fx ribs, punctured lung.</t>
  </si>
  <si>
    <t>18020011087</t>
  </si>
  <si>
    <t>2/7/2018</t>
  </si>
  <si>
    <t>5500 Regents Rd</t>
  </si>
  <si>
    <t>P1 (57-M) drove across lanes and struck P2 (49-F).  P1 life threatening injuries.</t>
  </si>
  <si>
    <t>18020012717</t>
  </si>
  <si>
    <t>2/8/2018</t>
  </si>
  <si>
    <t>13400 Rancho Penasquitos B</t>
  </si>
  <si>
    <t>P1 (43-M) struck P2 (44-F) pedestrian as P1 was exiting parking lot.  P2 suffered fx left femur, open fx to left lower leg.</t>
  </si>
  <si>
    <t>18020017600</t>
  </si>
  <si>
    <t>2/11/2018</t>
  </si>
  <si>
    <t>8700 Kerns</t>
  </si>
  <si>
    <t>P1 (26-M) solo motorcycle doing stunts lost control. P1 major injury to left leg (possible amputation)</t>
  </si>
  <si>
    <t>18020020716</t>
  </si>
  <si>
    <t>2/13/2018</t>
  </si>
  <si>
    <t>4408 Brighton Ave</t>
  </si>
  <si>
    <t>P2 (80-M) opened door as P1 (80-F) was backing.  P1 continued to back and struck P2 with the door.  P2 suffered fx right humerus and brain bleed</t>
  </si>
  <si>
    <t>18020022180</t>
  </si>
  <si>
    <t>2/14/2018</t>
  </si>
  <si>
    <t>2000 El Cajon Blvd</t>
  </si>
  <si>
    <t>Solo bike collision.  P1 (25-M) brain bleed and abrasions.</t>
  </si>
  <si>
    <t>18020024569</t>
  </si>
  <si>
    <t>2/15/2018</t>
  </si>
  <si>
    <t>3400 Sutherland St</t>
  </si>
  <si>
    <t>P1 veh made left turn ifo P2 (20-M) motorcycle.  P2 open fx to left radius/ulna, closed fx to left tibia</t>
  </si>
  <si>
    <t>18020024375</t>
  </si>
  <si>
    <t>5000 El Cajon Blvd</t>
  </si>
  <si>
    <t>P1 (65-M) struck P2 ped (91-F) in marked crosswalk.  P2 fx nose, pelvis, left wrist, and dislocated r-shoulder</t>
  </si>
  <si>
    <t>18020025224</t>
  </si>
  <si>
    <t>2/16/2018</t>
  </si>
  <si>
    <t>4500 Morena</t>
  </si>
  <si>
    <t>street sweeper ran over hose at construction zone.  Hose struck two workers - p2 fx rib, t2-T9 spine fx, cop righ knee/arms. P3 fx r-hand cop right leg, foot and back</t>
  </si>
  <si>
    <t>18020029140</t>
  </si>
  <si>
    <t>2/18/2018</t>
  </si>
  <si>
    <t>9700 Avenue of Nations</t>
  </si>
  <si>
    <t>P1 (18-M) struck P2 with 4/occupants head-on.  P2 passenger (91-F) 11-44.  P2 passenger serious injuries.</t>
  </si>
  <si>
    <t>18020029360</t>
  </si>
  <si>
    <t>5200 Imperial Ave</t>
  </si>
  <si>
    <t>432</t>
  </si>
  <si>
    <t>P1 (53-M) lost control and struck P2 (59-F) ped, wall and electrical box.  P1 fled and located. P1 DUI</t>
  </si>
  <si>
    <t>18020031118</t>
  </si>
  <si>
    <t>2/19/2018</t>
  </si>
  <si>
    <t>Solo Motorcycle struck wall.  P1 (55-F) open fx to left tib/fib</t>
  </si>
  <si>
    <t>18020037192</t>
  </si>
  <si>
    <t>2/23/2018</t>
  </si>
  <si>
    <t>6000 Mount Alifan Dr</t>
  </si>
  <si>
    <t>P-1 veh (91-F)clipped P2 then struck pole.  P1 11-44</t>
  </si>
  <si>
    <t>18020037676</t>
  </si>
  <si>
    <t>8300 La Media Rd</t>
  </si>
  <si>
    <t>P1/P2 truck/trailer struck P3 (ped) (72-M) while making right turn.</t>
  </si>
  <si>
    <t>18030003400</t>
  </si>
  <si>
    <t>3/3/2018</t>
  </si>
  <si>
    <t>1800 Imperial Ave</t>
  </si>
  <si>
    <t>P1 (44-M) ran red light and struck P2 (29-M) ped in crosswalk and fled. P2 lacerations to head req mult stitches.  P1 DUI</t>
  </si>
  <si>
    <t>18030007727</t>
  </si>
  <si>
    <t>3/5/2018</t>
  </si>
  <si>
    <t>4700 Mission Gorge Pl</t>
  </si>
  <si>
    <t>Delayed report-not at scene (49-M) bicyclist struck by veh that fled scene. Bicyclest walked to hosp and reported next day.  Fx left tibia and torn meniscal</t>
  </si>
  <si>
    <t>18030012872</t>
  </si>
  <si>
    <t>3/8/2018</t>
  </si>
  <si>
    <t>2100 Pan American Rd East</t>
  </si>
  <si>
    <t>(19-F)(22-M) peds struck by P1 veh (77-M) in crosswalk.  (19-F) suffered multi skull fx and brain bleeds, fx pelvis.  Life threatening.</t>
  </si>
  <si>
    <t>18030024673</t>
  </si>
  <si>
    <t>3/15/2018</t>
  </si>
  <si>
    <t>Midway/Fordham St</t>
  </si>
  <si>
    <t>(48-F) pedestrian struck in crosswalk.  Veh fled.  Ped suffered fx ribs and dislocated shoulder</t>
  </si>
  <si>
    <t>18030027862</t>
  </si>
  <si>
    <t>3/17/2018</t>
  </si>
  <si>
    <t>4500 Montezuma</t>
  </si>
  <si>
    <t>P1 solo veh struck guardrail and pole.  P1 suffered brain bleed, rib fxs, and lung contusions.  Life threatening</t>
  </si>
  <si>
    <t>18030027685</t>
  </si>
  <si>
    <t>14900 Camino Del Norte</t>
  </si>
  <si>
    <t>DUI 16yo struck 2 stopped cars being towed, mult leg fx's for other party.  Fel DUI</t>
  </si>
  <si>
    <t>18030028103</t>
  </si>
  <si>
    <t>3/18/2018</t>
  </si>
  <si>
    <t>5400 Waring Rd</t>
  </si>
  <si>
    <t>Solo veh struck wall and tree.  P1 driver (24-M) suffered laceration to head and collapsed lung.</t>
  </si>
  <si>
    <t>18030028022</t>
  </si>
  <si>
    <t>3900 Imperial Ave</t>
  </si>
  <si>
    <t>solo veh collision, DUI minor driver. 2 minor passengers 11-80 injuries, 15 yr old pass life threatening.</t>
  </si>
  <si>
    <t>18030030188</t>
  </si>
  <si>
    <t>3/19/2018</t>
  </si>
  <si>
    <t>300 14th Street</t>
  </si>
  <si>
    <t>ped(skateboarder)Viol ROW of veh, struck, initially 1181, final disp fx femur, entire collision handled by Central patrol</t>
  </si>
  <si>
    <t>18030030837</t>
  </si>
  <si>
    <t>800 32nd St</t>
  </si>
  <si>
    <t>P1 (51-M) ped crossing midblock struck by P2 veh (48-M).  P1 sufffered fx left femur, internal injuries and concussion</t>
  </si>
  <si>
    <t>18030034423</t>
  </si>
  <si>
    <t>3/22/2018</t>
  </si>
  <si>
    <t>1300 W Washington</t>
  </si>
  <si>
    <t>P1 (57-M) ped standing in roadway struck by veh traveling E/B.  Veh fled scene.  Ped 11-44 at scene.</t>
  </si>
  <si>
    <t>18030038511</t>
  </si>
  <si>
    <t>3/24/2018</t>
  </si>
  <si>
    <t>5400 Kearny Villa Rd</t>
  </si>
  <si>
    <t>MC lost control, hit guard rail, slid into parked car.  Fx vert.  Non life threatening</t>
  </si>
  <si>
    <t>18030041262</t>
  </si>
  <si>
    <t>3/26/2018</t>
  </si>
  <si>
    <t>8000 Paradise Valley Rd</t>
  </si>
  <si>
    <t>bike entered intersection against red light. P2 entered on green and struck p1 bike.  Fx femur/clavical</t>
  </si>
  <si>
    <t>18030043143</t>
  </si>
  <si>
    <t>3/27/2018</t>
  </si>
  <si>
    <t>Overland/Spectrum Ctr</t>
  </si>
  <si>
    <t>P1 ran red light, struck P2. pass in P2 fx femur</t>
  </si>
  <si>
    <t>18030047744</t>
  </si>
  <si>
    <t>3/30/2018</t>
  </si>
  <si>
    <t>7200 Calle Cristobal</t>
  </si>
  <si>
    <t>p1 pulled out in front of p2 against a red light, struck by p2 proceeding on green light.  P1 driver 26-F 11-44 at scene, 4 yr old major injuries in v1</t>
  </si>
  <si>
    <t>18040001228</t>
  </si>
  <si>
    <t>4/1/2018</t>
  </si>
  <si>
    <t>7800 Clairemont Mesa Bl</t>
  </si>
  <si>
    <t>p1 ran red light struck p2.  p1 fx rt femur. P1 misd dui</t>
  </si>
  <si>
    <t>18040000986</t>
  </si>
  <si>
    <t>3750 Nimitz Bl</t>
  </si>
  <si>
    <t>solo mc speed unsafe, put bike down.  Pass on bike suffered open fx rt tib/fib. P1 was dui. Fel dui collision</t>
  </si>
  <si>
    <t>18040004270</t>
  </si>
  <si>
    <t>4/3/2018</t>
  </si>
  <si>
    <t>4700 Pacific Hwy</t>
  </si>
  <si>
    <t>dui driver distracted by cell phone, ran off road struck ped on sidewalk.  Open ankle fx.  Fel dui</t>
  </si>
  <si>
    <t>18040004274</t>
  </si>
  <si>
    <t>2800 Ingraham St</t>
  </si>
  <si>
    <t>p1 motorcycle unsafe speed, rear ended vehicle.  P1 fx pelvis</t>
  </si>
  <si>
    <t>18040003719</t>
  </si>
  <si>
    <t>3200 Keokuk</t>
  </si>
  <si>
    <t>solo motorized bike collision, fx femur</t>
  </si>
  <si>
    <t>18040005551</t>
  </si>
  <si>
    <t>4/4/2018</t>
  </si>
  <si>
    <t>7200 El Cajon Blvd</t>
  </si>
  <si>
    <t>p1 made left in front of p2, p2 collided with p1 then with a parked mts bus. P2 unseatbelted suffered skull fx, life threatening</t>
  </si>
  <si>
    <t>18040012660</t>
  </si>
  <si>
    <t>4/9/2018</t>
  </si>
  <si>
    <t>2900 Sunset Cliffs</t>
  </si>
  <si>
    <t>P3 ( 26-M ) Ped standing outside vehicle (P2) struck by P3, who fled scene.  P3 suffered fx left leg and bruised liver</t>
  </si>
  <si>
    <t>18040016005</t>
  </si>
  <si>
    <t>4/11/2018</t>
  </si>
  <si>
    <t>P1 M/C (25-M) ran red light and struck P2 (35-M).  P1 suffered a fx left femur, open fx to right fibia , lacerated liver</t>
  </si>
  <si>
    <t>18040021929</t>
  </si>
  <si>
    <t>4/14/2018</t>
  </si>
  <si>
    <t>4200 Mt Abernathy Ave</t>
  </si>
  <si>
    <t>P1 (56-M) struck P2(66-F) ped in crosswalk of 4200 Mt. Abernathy Ave on 4/14/18. 11-10 taken by Nor Pat as 11-81.  P2 was declared deceased at hosp 5/8/18 as a result of pre-exist med cond (blood thinners) would not allow bleeding to stop during surgery</t>
  </si>
  <si>
    <t>18040026964</t>
  </si>
  <si>
    <t>4/17/2018</t>
  </si>
  <si>
    <t>8657 villa la jolla Dr</t>
  </si>
  <si>
    <t>P1 (22-F) Ped walked ifo P2 (Armored Veh) at La Jolla Village Mall.  P1 11-44</t>
  </si>
  <si>
    <t>18040029602</t>
  </si>
  <si>
    <t>4/19/2018</t>
  </si>
  <si>
    <t>6000 Balboa Ave</t>
  </si>
  <si>
    <t>P-2 (92-F) ped struck by P1 (67-F) veh in crosswalk.  P2 suffered brain bleed, fx rt orbital, fx vertebra, 5 fx ribs, fx lt humerus and radius, fx lt tibia/fibula</t>
  </si>
  <si>
    <t>18040030344</t>
  </si>
  <si>
    <t>7700 Jackson Dr</t>
  </si>
  <si>
    <t>V1 (62-M) and V2 (57-M) collided in intersection. Fault to be determined.  V2 driver life threatening injuries</t>
  </si>
  <si>
    <t>18040033166</t>
  </si>
  <si>
    <t>4/21/2018</t>
  </si>
  <si>
    <t>4191 Colts Way</t>
  </si>
  <si>
    <t>p1 at Crawford HS ran over the head of 3 yr old child.  Bilateral skull fx</t>
  </si>
  <si>
    <t>18040036422</t>
  </si>
  <si>
    <t>4/23/2018</t>
  </si>
  <si>
    <t>1600 1st Ave</t>
  </si>
  <si>
    <t>P2 (52-M) made left turn from #3 lane ifo P1 (51-M).  P1 suffered fx right femur</t>
  </si>
  <si>
    <t>18040043796</t>
  </si>
  <si>
    <t>4/27/2018</t>
  </si>
  <si>
    <t>3900 Normal Street</t>
  </si>
  <si>
    <t>P1 (25-F) struck 2 parked veh and P3 (59-M)male sleeping on sidewalk.  P3 11-44 at scene.  P1 fled scene.</t>
  </si>
  <si>
    <t>18050001440</t>
  </si>
  <si>
    <t>5/1/2018</t>
  </si>
  <si>
    <t>800 47th Street</t>
  </si>
  <si>
    <t>(44-M) Ped in crosswalk struck by veh.  Veh fled.  Ped fx right tibia</t>
  </si>
  <si>
    <t>18050004485</t>
  </si>
  <si>
    <t>5/3/2018</t>
  </si>
  <si>
    <t>7500  New Salem St</t>
  </si>
  <si>
    <t>P1 (26-F) turned left ifo P2 (31-M) motorcyclist.  P2 open fx to left tib/fib, laceration l leg and concussion.</t>
  </si>
  <si>
    <t>18050003613</t>
  </si>
  <si>
    <t>4800 Mission Bay Dr</t>
  </si>
  <si>
    <t>P1 (82-F) made u-turn ifo P2 (63-M) on scooter.  P2 fx left ankle req surgery, 8fx ribs, collapsed lung</t>
  </si>
  <si>
    <t>18050007879</t>
  </si>
  <si>
    <t>5/5/2018</t>
  </si>
  <si>
    <t>5200 El Cajon Blvd</t>
  </si>
  <si>
    <t>P1 (35-M) was in a stolen veh. P1 abandoned veh and fled on foot. V1 rolled unoccupied forward striking P2(59-M) sitting nearby on a short wall. P2 had open fx tib/fib injury</t>
  </si>
  <si>
    <t>18050006648</t>
  </si>
  <si>
    <t>3700 Rosecrans Ave</t>
  </si>
  <si>
    <t>P1(31-M) ped was crossing mid-block, P1(31-M) did not see him and struck him. P1 injuries, skull fx, brain bleed.</t>
  </si>
  <si>
    <t>18050010527</t>
  </si>
  <si>
    <t>5/7/2018</t>
  </si>
  <si>
    <t>2000 B Street</t>
  </si>
  <si>
    <t>517</t>
  </si>
  <si>
    <t>P1 (58-M) solo bicyclist fell from his bike and impacted the roadway.  Injuries are considered life threatening. P1 injuries are fx skull, brain bleed,fx ribs,fx clavical</t>
  </si>
  <si>
    <t>18050012526</t>
  </si>
  <si>
    <t>5/8/2018</t>
  </si>
  <si>
    <t>60th and Imperial</t>
  </si>
  <si>
    <t>P1 (20-M) M/C rider failed to stop at a red light.  P-2(45-F) on a green light was making a left turn to E/B Imperial. P1 struck P2. P1's injuries fx pelvis, fx rt radius/ulna, open fx lt radius/ulna, internal injuries to colon and genitals.</t>
  </si>
  <si>
    <t>18050013346</t>
  </si>
  <si>
    <t>5/9/2018</t>
  </si>
  <si>
    <t>4th and Ash Street</t>
  </si>
  <si>
    <t>526</t>
  </si>
  <si>
    <t>P2(88-F) was on a motorized scooter legally crossing in a marked crosswalk. P1 was making a lt turn and did not see P2 in the crosswalk.  P1 struck P2 knocking her from the wheelchair.   P2's injuries are 2 brain bleeds, she was admitted to ICU</t>
  </si>
  <si>
    <t>18050017948</t>
  </si>
  <si>
    <t>5/11/2018</t>
  </si>
  <si>
    <t>3400 National Avenue</t>
  </si>
  <si>
    <t>P1, a pedestrian, was crossing mid block 3400 National Av. P2 struck P1 in the roadway. P2 stopped checked P2 then got back in her veh and fled the scene</t>
  </si>
  <si>
    <t>18050020065</t>
  </si>
  <si>
    <t>5/12/2018</t>
  </si>
  <si>
    <t>9700 Friars Road</t>
  </si>
  <si>
    <t>P1 was WB 9200 Friars Rd. P2 and P3 were turning left from I-15 to EB Friars Rd.  P1 ran the red light and collided with P2 and P3 in the intersection.</t>
  </si>
  <si>
    <t>18050019500</t>
  </si>
  <si>
    <t>1400 Fifth Avenue</t>
  </si>
  <si>
    <t>P1 fail to stop at a red light.   P1 broadside P2 a motorcyclist who was traveling WB on Ash Street.  P1 failed to stop after the collision but was apprehended shortly afterwards.  P2 sustained critical, life threatening head injurie</t>
  </si>
  <si>
    <t>18050021509</t>
  </si>
  <si>
    <t>5/14/2018</t>
  </si>
  <si>
    <t>300 Hollister Street</t>
  </si>
  <si>
    <t>724</t>
  </si>
  <si>
    <t>P1 struck P2 (a bicyclist) I the 300 block of Hollister Street.  P1 fled the scene leaving P2 lying in the roadway.  P2 injuries consisted of fx pelvis and femur.  P1 later called and turned himself in to police.  P1 was booked into jail.</t>
  </si>
  <si>
    <t>18050023842</t>
  </si>
  <si>
    <t>5/15/2018</t>
  </si>
  <si>
    <t>4300 El Cajon Blvd</t>
  </si>
  <si>
    <t>P1 pedestrian (John Doe 50's-M) struck by P2 .  P1 suffered lifethreatening injury.  Pending 11-44 11-44 on 5/18/18</t>
  </si>
  <si>
    <t>18050029291</t>
  </si>
  <si>
    <t>5/19/2018</t>
  </si>
  <si>
    <t>1900 Garnet Ave</t>
  </si>
  <si>
    <t>P1 pedestrian (M-48) was struck by P2 who was WB #2 lane of 1900 Garnet Ave.  P1 sustained fx femur,fx ribs, brain bleed, &amp;lacercation to his head. Not life threatening.</t>
  </si>
  <si>
    <t>18050035160</t>
  </si>
  <si>
    <t>5/22/2018</t>
  </si>
  <si>
    <t>5600 Miramar Road</t>
  </si>
  <si>
    <t>P1 ran red light and struck P2 making left turn.  P2 pushed into P3 and P4.  P2 suffered fx pelvis, ruptured spleen</t>
  </si>
  <si>
    <t>18050042517</t>
  </si>
  <si>
    <t>5/27/2018</t>
  </si>
  <si>
    <t>2000 54th Street</t>
  </si>
  <si>
    <t>P-1 (33-F) solo vehicle into pole.  11-44 at scene</t>
  </si>
  <si>
    <t>18050042671</t>
  </si>
  <si>
    <t>520 S. 47th Street</t>
  </si>
  <si>
    <t>P1 (50's-F) struck 2 parked veh and fled on foot.  Left (39-M) (79-M)  passengers in veh.  (79-M) has life threatening brain injury.  Pending 11-44</t>
  </si>
  <si>
    <t>18050047047</t>
  </si>
  <si>
    <t>5/29/2018</t>
  </si>
  <si>
    <t>450 47th Street</t>
  </si>
  <si>
    <t>P-1 veh struck P2- Ped (58-M) in flashing ped crosswalk and fled scene.  P2 fx right wrist and fibula</t>
  </si>
  <si>
    <t>18060003143</t>
  </si>
  <si>
    <t>6/2/2018</t>
  </si>
  <si>
    <t>4400 Market St</t>
  </si>
  <si>
    <t>Veh exiting NB 805 onto Market street struck veh.  MC brain bleed, multiple facial fractures, eyeball injury.  Fault to be determined</t>
  </si>
  <si>
    <t>18060005150</t>
  </si>
  <si>
    <t>6/4/2018</t>
  </si>
  <si>
    <t>7600 Beagle St</t>
  </si>
  <si>
    <t>P1 (19-M) bicycle riding wrong way on roadway struck P2 (77-M) headon.  P1 collapsed left lung and abrasions</t>
  </si>
  <si>
    <t>18060005723</t>
  </si>
  <si>
    <t>15th/F St</t>
  </si>
  <si>
    <t>P1 veh struck P2 ped (50y/o) then fled scene.  P2 open fx to r-leg</t>
  </si>
  <si>
    <t>18060009357</t>
  </si>
  <si>
    <t>6/6/2018</t>
  </si>
  <si>
    <t>3600 Adams Ave</t>
  </si>
  <si>
    <t>P1 Veh struck ped (59-F) in crosswalk.  P2 fx right ankle, multiple skull fx.  11-44 on 6/8/18</t>
  </si>
  <si>
    <t>18060010701</t>
  </si>
  <si>
    <t>6/7/2018</t>
  </si>
  <si>
    <t>6800 Linda Vista Rd</t>
  </si>
  <si>
    <t>P1 (72-F) lost control of veh, struck several items before hiting P2 head on.  P1 open fx to left ankle</t>
  </si>
  <si>
    <t>18060012139</t>
  </si>
  <si>
    <t>6/8/2018</t>
  </si>
  <si>
    <t>400 Hollister St</t>
  </si>
  <si>
    <t>Ped (55-F) struck by veh as she was walking down roadway.  Veh fled.  Ped sustained fx ribs, right humerus, bruised lung.</t>
  </si>
  <si>
    <t>18060018381</t>
  </si>
  <si>
    <t>6/11/2018</t>
  </si>
  <si>
    <t>1100 Washington Street</t>
  </si>
  <si>
    <t>P-1(41-M) was riding a Dockless scooter on 1100 Washington. P-1  made an unsafe movement rt and crossed in front of P2 (29-F) who was exiting NB SR-163.</t>
  </si>
  <si>
    <t>18060021189</t>
  </si>
  <si>
    <t>6/13/2018</t>
  </si>
  <si>
    <t>12100 World Trade Drive</t>
  </si>
  <si>
    <t>P1 (22-M) struck rear of parked veh.  P1 passenger (19-F) suffered multi facial fx, fx nose, broken teeth, swollen right eye.  P1 DUID</t>
  </si>
  <si>
    <t>18060024830</t>
  </si>
  <si>
    <t>6/15/2018</t>
  </si>
  <si>
    <t>12750 High Bluff Drive</t>
  </si>
  <si>
    <t>P1 was making a rt turn after stopping at a stop sign.  P2 was walking in parking lot, crossed in front of P1. P1 looking lt turned rt striking P2 and running over her with ft frt and rear tires. P2 1144 6/15/18</t>
  </si>
  <si>
    <t>18060024015</t>
  </si>
  <si>
    <t>900 A Street</t>
  </si>
  <si>
    <t>P1 (17-F) ran red light and was struck by P2 (37-M) motorcyclist.  P2 suffered fx r-tib/fib , L-femur, r-arm.  6/22/18 P2 was pronounced deceased by ME</t>
  </si>
  <si>
    <t>18060029927</t>
  </si>
  <si>
    <t>6/18/2018</t>
  </si>
  <si>
    <t>600 4th Avenue</t>
  </si>
  <si>
    <t>P1 (Male) bicyclist struck P2 (77-M) ped then fled.  P2 suffered a brain bleed, fx skull</t>
  </si>
  <si>
    <t>18060032240</t>
  </si>
  <si>
    <t>6/19/2018</t>
  </si>
  <si>
    <t>1400 E Mission Bay Drive</t>
  </si>
  <si>
    <t>P1 (52-M) rear ended P2 (43-M) bicyclist.  P2 suffered lacerated liver, open fx to right leg, and broken ribs</t>
  </si>
  <si>
    <t>18060033021</t>
  </si>
  <si>
    <t>6/20/2018</t>
  </si>
  <si>
    <t>4700 Dwight Street</t>
  </si>
  <si>
    <t>P1 (F-6) was on a stateboard at 4700 Dwight Street.  P1 rolled down the hill and into the path of P2 who was driving WB at 4700 Dwight Street</t>
  </si>
  <si>
    <t>18060037223</t>
  </si>
  <si>
    <t>6/22/2018</t>
  </si>
  <si>
    <t>1700 Morena Blvd</t>
  </si>
  <si>
    <t>P1(M-26) was bouncing a basket ball NB on east sidewalk of 1700 Morena. Ball bounced into the street, P1 followed and was struck by P2 who was NB in the N1 lane of 1700 Morena Blvd. Injuries ruptured aorta.multi brain bleeds, multi fx bone-life threatenin</t>
  </si>
  <si>
    <t>18060036029</t>
  </si>
  <si>
    <t>4600 Nimitz Blvd</t>
  </si>
  <si>
    <t>P2(M-51) was SB on his MC in #1lane of Nimitz Blvd. P1 (M-45) on a bicycle crossed mid-block on Nimitz from W to E in front of P2. P1 sustained facial fxs requiring surgery to repair</t>
  </si>
  <si>
    <t>18060036829</t>
  </si>
  <si>
    <t>3100 Sports Arena Blvd</t>
  </si>
  <si>
    <t>P1(M-35) was WB 3100 Sports Arena Blvd in a golf cart.  P1 made a right turn at a speed unsafe for conditions and overturned the golf cart he was driving.  P1 sustained an open lt forearm fx.</t>
  </si>
  <si>
    <t>18060035955</t>
  </si>
  <si>
    <t>2700 Euclid Avenue</t>
  </si>
  <si>
    <t>P1 intoxicated (M-38) was NB 2700 Euclid Ave w/ his 2 children in the veh. P1 made an unsafe movement rt and struck a fence, then a brick wall. P1's son suffered a broken nose. P1 lfed the scene but caught later.</t>
  </si>
  <si>
    <t>08060039938</t>
  </si>
  <si>
    <t>6/24/2018</t>
  </si>
  <si>
    <t>9600 Carmel Mountain Rd</t>
  </si>
  <si>
    <t>P1 (63-M) motorcyclist ran red light and struck P2 (25-M).  P1 suffered fx right tib/fib</t>
  </si>
  <si>
    <t>18060045619</t>
  </si>
  <si>
    <t>6/27/2018</t>
  </si>
  <si>
    <t>100 28th Street</t>
  </si>
  <si>
    <t>P-1 (28-M) high speed, struck P-2 (19-M) then both P1/P2 struck sdge box, fire hydrant and parked veh.  P1 F-Pass suff fx L-femur, P2 suff fx L-Orbital</t>
  </si>
  <si>
    <t>18070002345</t>
  </si>
  <si>
    <t>7/2/2018</t>
  </si>
  <si>
    <t>600 47th St</t>
  </si>
  <si>
    <t>P1 (67-F) ran red light and struck P2 (33-F) in crosswalk then fled.  P2 suffered a fractured pelvis</t>
  </si>
  <si>
    <t>18070004400</t>
  </si>
  <si>
    <t>7/3/2018</t>
  </si>
  <si>
    <t>Pac Hwy/Harbor Dr</t>
  </si>
  <si>
    <t>522</t>
  </si>
  <si>
    <t>P1 (unidentifed) ran red light and struck P2 (36-M) bicyclist.  P1 ran from scene.  P2 fx finger and ribs, lacertion to back req surgery</t>
  </si>
  <si>
    <t>18070006325</t>
  </si>
  <si>
    <t>7/4/2018</t>
  </si>
  <si>
    <t>4700 Fairmount Ave</t>
  </si>
  <si>
    <t>Solo veh (28-M) struck curb and launched veh into ravine.  P1 had surgery to remove liver and left kidney.  P1 poss DUI</t>
  </si>
  <si>
    <t>18070008735</t>
  </si>
  <si>
    <t>7/6/2018</t>
  </si>
  <si>
    <t>1700 Pershing Dr</t>
  </si>
  <si>
    <t>Solo veh rollover.   P1 (21-M) severe spinal injury w/paralysis below waist.  P1 DUI</t>
  </si>
  <si>
    <t>18070009221</t>
  </si>
  <si>
    <t>4000 Van Dyke Ave</t>
  </si>
  <si>
    <t>P1 (27-M) ped ran into street ifo P2 (30-F).  P1 suffered open fx to left femur and facial abrasions</t>
  </si>
  <si>
    <t>18070012783</t>
  </si>
  <si>
    <t>7/8/2018</t>
  </si>
  <si>
    <t>9600 La Jolla Shores Dr</t>
  </si>
  <si>
    <t>P1 (62-M)  bicyclist hit bump in road.  P1 suffered a fx clavicle, fx ribs, puntured lungs</t>
  </si>
  <si>
    <t>18070017171</t>
  </si>
  <si>
    <t>7/11/2018</t>
  </si>
  <si>
    <t>3300 University Ave</t>
  </si>
  <si>
    <t>Solo veh into pole  splitting veh in hald. Driver (28-M) Passenger (28-M) .  Pass suffered open fx to right arm. Driver DUI</t>
  </si>
  <si>
    <t>18070029326</t>
  </si>
  <si>
    <t>7/18/2018</t>
  </si>
  <si>
    <t>3340 Del Sol Blvd</t>
  </si>
  <si>
    <t>P2 (M-49)turned rt from a nearby driveway to W-2 lane of 3300 Del Sol Bl.  P1(M-30) ped stepped into the roadway from the sidewalk into the path of P2.  P1 suffered fatal head injuries from the collision.</t>
  </si>
  <si>
    <t>18070036961</t>
  </si>
  <si>
    <t>7/22/2018</t>
  </si>
  <si>
    <t>6100 University Avenue</t>
  </si>
  <si>
    <t>P1,fleeing 1182 @ 54/university, ran red light at College and U. P2 NB College was struck broadside in the intersection. P1 struck P3 waiting to turn to SB College from WB Univ. P2 major head trauma, P1 pass 1180 fx open jaw</t>
  </si>
  <si>
    <t>18070042464</t>
  </si>
  <si>
    <t>7/25/2018</t>
  </si>
  <si>
    <t>19000 San Pasqual Valley Rd</t>
  </si>
  <si>
    <t>P1 (M-42) was NB on the down grade from Ramona. P2(M-39) was SB up the Ramona grade. P1 crossed the center line and collided head on with P2. P1 suffered a torn aorta and died as a result of the collision.</t>
  </si>
  <si>
    <t>18070047098</t>
  </si>
  <si>
    <t>7/28/2018</t>
  </si>
  <si>
    <t>3600 Rosecrans</t>
  </si>
  <si>
    <t>P1 was SB on Camino Del Rio W approached the intersection of 3600 Roscrans.  P2 was NB 3600 Rosecrans. P1 crossed into oncoming traffic and ran head on into P2. P1 sustained fx rt pelvis, P2 pass sust fatal inj she was pronounced by Dr Edwards 8/5/18 0502</t>
  </si>
  <si>
    <t>18070049039</t>
  </si>
  <si>
    <t>7/29/2018</t>
  </si>
  <si>
    <t>1600 Emerald Street</t>
  </si>
  <si>
    <t>P1 was sleeping behind the rear wheels of a parked semi-trailer.  P2 did not see P1 behind his rear wheel and drove foreward over P1.  P1 sustained fatal injuries</t>
  </si>
  <si>
    <t>18070050122</t>
  </si>
  <si>
    <t>7/30/2018</t>
  </si>
  <si>
    <t>4300 Del Sol Blvd</t>
  </si>
  <si>
    <t>P2 M-60 was crossing SB 4300 Del Sol. P1 (M-20) was traveling EB 4300 Del Sol and did not see P2.  P1 struck P2 killing him instantly.</t>
  </si>
  <si>
    <t>10080001284</t>
  </si>
  <si>
    <t>8/1/2018</t>
  </si>
  <si>
    <t>6300 Antigua Blvd</t>
  </si>
  <si>
    <t>P1(M-24)was EB on 6300 Antigua Blvd. P2(M-51)turned lt (WB)on 6300 Antigua Blvd from 5000 Camino Play Acapulco. P1 was traveling at a high rate of speed, struck P2. P1 sustained major head trauma, his injuries are considered life threatening</t>
  </si>
  <si>
    <t>18080005384</t>
  </si>
  <si>
    <t>8/3/2018</t>
  </si>
  <si>
    <t>5800 Market Street</t>
  </si>
  <si>
    <t>431</t>
  </si>
  <si>
    <t>P1(26M) was lying in st at 5800 Market. P2(Unk M) ran over P1, stopped shortly then fled the scene(poss 7XNW211) P1 sustained lac liver, rt pneumothorax, 4 fx rt ribs</t>
  </si>
  <si>
    <t>18080003814</t>
  </si>
  <si>
    <t>6800 Parkside Ave</t>
  </si>
  <si>
    <t>P1 (89-M) was NB 6800 Parkside when he made an unsafe movement rt and collided with a parked vehicle.  P1's injuries were fatal he was transported to the hosp where he was pronoucned 11-44 8/3/18 @1134 hours by Dr Yang ME# 18-1896</t>
  </si>
  <si>
    <t>18080006855</t>
  </si>
  <si>
    <t>8/4/2018</t>
  </si>
  <si>
    <t>14500 Penasquitos Drive</t>
  </si>
  <si>
    <t>P1 was fleeing the are after having committed a 211PC.  Patrol lost sight of P1 but later was searching the area. V1 was involved in an 1180 coll. V1 passenger was injured V1 driver had fled the scene. NE handling crime.</t>
  </si>
  <si>
    <t>18080007967</t>
  </si>
  <si>
    <t>8/5/2018</t>
  </si>
  <si>
    <t>8750 Genesee Ave</t>
  </si>
  <si>
    <t>P2(38-M) was endertinh a strip mall. P1(36-F) walked out in front of P2 in the A-pillar blind spot. P1 suffered life threatening brain injuries and fx lt ankle</t>
  </si>
  <si>
    <t>18080008822</t>
  </si>
  <si>
    <t>11600 Ted Williams Parkway</t>
  </si>
  <si>
    <t>P1 was EB#2 lane of 11600 Ted Williams Pkwy.  P1 made an unsafe movement rt and lost control of his veh. P1 sustained open fx rt knee, shattered lt knee. P1 was DUI and cited at the hosptial</t>
  </si>
  <si>
    <t>18080013810</t>
  </si>
  <si>
    <t>8/8/2018</t>
  </si>
  <si>
    <t>15700 Camino Del Sur</t>
  </si>
  <si>
    <t>P2(M-43), bicylist was NB in bike lane 15700 Camino Del Sur.  P1(F-?) veered right and struck P2. P1 fled the scene. P2 sustained Fx elbow and Fx pelvis</t>
  </si>
  <si>
    <t>18080014989</t>
  </si>
  <si>
    <t>8/9/2018</t>
  </si>
  <si>
    <t>4100 Kane Street</t>
  </si>
  <si>
    <t>P1(M-33) on a bike, let the alley way and crossed infront of P2(M-36) at 4100 Kane Street.  P2 was unable to stop in time and struck P1.  P1 sustained 4-12 fx ribs, punctured lung, fx pelvis,fx vertebrae,andfx tib/fib</t>
  </si>
  <si>
    <t>18080016037</t>
  </si>
  <si>
    <t>8/10/2018</t>
  </si>
  <si>
    <t>1250 Clevland Street</t>
  </si>
  <si>
    <t>P1(M-20) was sleeping in a private driveway at 1250 Clevland. P2(F-54) did not see P1 and ran him over entering the driveway. P-1 sustained fatal injuries and died at the scene.</t>
  </si>
  <si>
    <t>18080017714</t>
  </si>
  <si>
    <t>8/11/2018</t>
  </si>
  <si>
    <t>2200 Garnet Ave</t>
  </si>
  <si>
    <t>P1 (M-38) was EB 2200 Garnet. P1 struck a parked veh and overturned. P1 passenger was injured with brain bleed and mult facial fx. P1 was DUI and arrested</t>
  </si>
  <si>
    <t>18080019596</t>
  </si>
  <si>
    <t>8/12/2018</t>
  </si>
  <si>
    <t>`4400 Market St</t>
  </si>
  <si>
    <t>P1 (M-40)was NB 805 at a high rate of speed. Exited 4400 Market Street and attempted to make a right turn.  P1 lost control of his veh and struck the rail on Market street. P1's passenger suffered a fx wrist requiring hospital treat.</t>
  </si>
  <si>
    <t>18080022400</t>
  </si>
  <si>
    <t>8/13/2018</t>
  </si>
  <si>
    <t>1500 Washington Street</t>
  </si>
  <si>
    <t>P1 (M-20) on a motorcyclist ran a red light EB 1400 Washington St. P2(F-40)was NB Cleveland Ave was unable to stop and struck P1 broadside. P1 sustained fx rt femur, rt knee and ankle.</t>
  </si>
  <si>
    <t>18080021914</t>
  </si>
  <si>
    <t>2700 Broadway</t>
  </si>
  <si>
    <t>P1 (F-60) was WB 2700 Broadway, wanted to make a u-turn from an improper possition. As P1 crossed in front of P2, P2 broadsided P1 then fled the scene. P2 was a WM 40's. P1 sustained a fx rt forearm</t>
  </si>
  <si>
    <t>18080027527</t>
  </si>
  <si>
    <t>8/16/2018</t>
  </si>
  <si>
    <t>5100 Field St</t>
  </si>
  <si>
    <t>P1 (20-M) skateboarder ran stopsign and struck P2 (unidentified).  P2 fled scene.  P1 fx skull and lumbar fxs</t>
  </si>
  <si>
    <t>18080026649</t>
  </si>
  <si>
    <t>6000 Friars Rd</t>
  </si>
  <si>
    <t>P1 (30-M) motorcyclist high speed struck P2 (69-M) making left turn. MC caught fire.  P1 suffered facial fxs,  fx L femur, L radius, lacerated liver and kidney. P1 11-44</t>
  </si>
  <si>
    <t>18080031171</t>
  </si>
  <si>
    <t>8/19/2018</t>
  </si>
  <si>
    <t>6800 Madrone Ave</t>
  </si>
  <si>
    <t>P-1 (58-M) solo veh drove down embankment and struck house. P1 lacerations to face and head req surgery</t>
  </si>
  <si>
    <t>18080035725</t>
  </si>
  <si>
    <t>8/21/2018</t>
  </si>
  <si>
    <t>10700 Camino Ruiz</t>
  </si>
  <si>
    <t>P2 (23-M) Motorcycist struck P1 (83-F) Ped crossing midblock.  P1 11-44 at scene</t>
  </si>
  <si>
    <t>18080044156</t>
  </si>
  <si>
    <t>8/26/2018</t>
  </si>
  <si>
    <t>7600 Mira Mesa Blvd</t>
  </si>
  <si>
    <t>P1 (44-M) at a high rate of speed EB 7600 Mira Mesa Blvd. P1 lost control rotating counter clockwise into the center median and light pole.  P1 sustained fatal injuries and died at Scripps La Jolla Hosp @ 2048 hours</t>
  </si>
  <si>
    <t>18080051244</t>
  </si>
  <si>
    <t>8/30/2018</t>
  </si>
  <si>
    <t>1st/Beech</t>
  </si>
  <si>
    <t>P1 (22-M) made left turn ifo P2 (37-M) motorcycle.  P2 passenger (37-F) suffed open fxs to left tib/fib</t>
  </si>
  <si>
    <t>18080050802</t>
  </si>
  <si>
    <t>10000 Carmel Mountain Rd</t>
  </si>
  <si>
    <t>P1 (79-F) lost control and struck P2 and several other objects.  P1 passenger (64-F) suffered open fx to both tib/fib, rt wrist, and internal bleeding. Life threatening</t>
  </si>
  <si>
    <t>18080052289</t>
  </si>
  <si>
    <t>8/31/2018</t>
  </si>
  <si>
    <t>900 S 39th St</t>
  </si>
  <si>
    <t>P1 ran stop sign and struck P2.  P2 and 5 pass to hosp.  P2 12cm laceration to head. P1 fled scene on foot.</t>
  </si>
  <si>
    <t>18090003287</t>
  </si>
  <si>
    <t>9/2/2018</t>
  </si>
  <si>
    <t>1000 Fiesta Island Rd</t>
  </si>
  <si>
    <t>P1 Jeep overturned causing injury to P1 passenger (35-M).  P1 fled scene leaving passenger at scene.  Veh later located 20001</t>
  </si>
  <si>
    <t>18090004621</t>
  </si>
  <si>
    <t>9/3/2018</t>
  </si>
  <si>
    <t>200 s 47th Street</t>
  </si>
  <si>
    <t>Ped (50-60's -M) struck by SDPD veh.  11-44 at hosp.</t>
  </si>
  <si>
    <t>18090004448</t>
  </si>
  <si>
    <t>1200 10th Avenue</t>
  </si>
  <si>
    <t>P1 (83-M) solo veh brake failure struck light pole and tree. P1 suffered fxs to left demur and ankle.</t>
  </si>
  <si>
    <t>18090003497</t>
  </si>
  <si>
    <t>400 6th Avenue</t>
  </si>
  <si>
    <t>P1 (37-M) scooter riding wrong way struck P2 (39-M)Veh.  P1 suffered open tib/fib fx.</t>
  </si>
  <si>
    <t>18090008116</t>
  </si>
  <si>
    <t>9/5/2018</t>
  </si>
  <si>
    <t>6100 Mission Gorge Rd</t>
  </si>
  <si>
    <t>P1 veh made left turn from parking lot viol ROW of P2 MC causing collision.  Fx femur and radius</t>
  </si>
  <si>
    <t>18090014507</t>
  </si>
  <si>
    <t>9/9/2018</t>
  </si>
  <si>
    <t>1300 Garnet Ave</t>
  </si>
  <si>
    <t>P1 driving e/b Garnet drove onto oncoming lanes and struck P2 head on.  All parties and passengers transported.  P1 collapsed lung.  Fel DUI.  Warrant of arr</t>
  </si>
  <si>
    <t>18090023983</t>
  </si>
  <si>
    <t>9/15/2018</t>
  </si>
  <si>
    <t>13800 Carmel Valley Rd</t>
  </si>
  <si>
    <t>solo veh high rate of speed w/b Carmel Valley Rd occ by 2 males in 20's.  Lost control and struck tree.  Double fatal</t>
  </si>
  <si>
    <t>18090026800</t>
  </si>
  <si>
    <t>9/16/2018</t>
  </si>
  <si>
    <t>1900 Main St</t>
  </si>
  <si>
    <t>p1 veh pulled out of driveway into path of P2 MC causing collision.  P1 17-F called 911 then fled scene.  P2 32-M deceased-delayed.  TIU handling as F HR</t>
  </si>
  <si>
    <t>18090026936</t>
  </si>
  <si>
    <t>1300 W Mission Bay Dr</t>
  </si>
  <si>
    <t>P1 ped 22-M was chasing after his skateboard EB on W Mission Bay.  Struck by P2 Veh in lanes.  Fatal injuries</t>
  </si>
  <si>
    <t>18090027493</t>
  </si>
  <si>
    <t>9/17/2018</t>
  </si>
  <si>
    <t>5300 Geneva Ave</t>
  </si>
  <si>
    <t>P1 (25-M) struck P2 (73-M) ped in unmarked crosswalk.  P2 11-44 at scene</t>
  </si>
  <si>
    <t>18090033186</t>
  </si>
  <si>
    <t>9/20/2018</t>
  </si>
  <si>
    <t>6600 Paradise Valley Rd</t>
  </si>
  <si>
    <t>P1 (28-M) rear ended P2 (Sd Water Dept veh).  P1 fx left femur, rupt spleen and rx right cheek bone</t>
  </si>
  <si>
    <t>18090037065</t>
  </si>
  <si>
    <t>9/22/2018</t>
  </si>
  <si>
    <t>900 47th</t>
  </si>
  <si>
    <t>veh struck cyclist on S/B 47th street causing major injury, head trauma.  Veh fled scene.  Fel HR</t>
  </si>
  <si>
    <t>18090038341</t>
  </si>
  <si>
    <t>9/23/2018</t>
  </si>
  <si>
    <t>Mira Mesa bl/Pacific Heights</t>
  </si>
  <si>
    <t>collision between two vehicles in the intersection.  One party fx Ilium and vertebrae, other party COP.  Fault not yet determined.</t>
  </si>
  <si>
    <t>18090040578</t>
  </si>
  <si>
    <t>9/24/2018</t>
  </si>
  <si>
    <t>5900 Rail Court</t>
  </si>
  <si>
    <t>714</t>
  </si>
  <si>
    <t>P1 (60-F) sitting with legs in roadway struck by P2 who fled scene.  P1 suffered fx femur, fx both tibia/fibula, fx finger</t>
  </si>
  <si>
    <t>18090041840</t>
  </si>
  <si>
    <t>9/25/2018</t>
  </si>
  <si>
    <t>1700 4th Ave</t>
  </si>
  <si>
    <t>ped vs veh open fx rt ankle</t>
  </si>
  <si>
    <t>18090043962</t>
  </si>
  <si>
    <t>9/26/2018</t>
  </si>
  <si>
    <t>p1 veh involved in collision w/p2 MC at intersection with CMB after running red light.  P2 fx femur</t>
  </si>
  <si>
    <t>18090042861</t>
  </si>
  <si>
    <t>1700 Palm Ave</t>
  </si>
  <si>
    <t>P1 (30-F) ped crossing midblk struck to P2 (35-M).  P1 collapsed lung and fx pelvis</t>
  </si>
  <si>
    <t>18090046033</t>
  </si>
  <si>
    <t>9/27/2018</t>
  </si>
  <si>
    <t>2600 Genesee Ave</t>
  </si>
  <si>
    <t>P1 (20-M) rollerblader ran red light and was struck by P2 (25-M).  P1 fx femur and abrasions</t>
  </si>
  <si>
    <t>18090051090</t>
  </si>
  <si>
    <t>9/30/2018</t>
  </si>
  <si>
    <t>3600 Genesee</t>
  </si>
  <si>
    <t>18090049843</t>
  </si>
  <si>
    <t>4400 Mission Bl</t>
  </si>
  <si>
    <t>veh struck ped in intersection, fled scene.  Ped brain bleed  fel HR</t>
  </si>
  <si>
    <t>18100001431</t>
  </si>
  <si>
    <t>10/1/2018</t>
  </si>
  <si>
    <t>4200 Dwight</t>
  </si>
  <si>
    <t>834</t>
  </si>
  <si>
    <t>P1 (10-F) riding scooter with (16-F) passenger.  Pass fell off and P1 struck tree.  P1 suffered fx femur P1 pass complaint of pain to head</t>
  </si>
  <si>
    <t>18100007180</t>
  </si>
  <si>
    <t>10/4/2018</t>
  </si>
  <si>
    <t>2000 Ulric Street</t>
  </si>
  <si>
    <t>P1 (25-M) ran red light during pursuit and struck P2 (73-F).  P1 fled on foot.  P2 fx ribs, fx toe, swollen knee</t>
  </si>
  <si>
    <t>18100010887</t>
  </si>
  <si>
    <t>10/7/2018</t>
  </si>
  <si>
    <t>4100 Ingraham</t>
  </si>
  <si>
    <t>P1 ran into roadway chasing after loose dog, struck by nb p2.  fx pelvis, facial fx's, vertabrae and ribs</t>
  </si>
  <si>
    <t>18100010942</t>
  </si>
  <si>
    <t>1800 S. 43rd</t>
  </si>
  <si>
    <t>p1 dui driving on wrong side of road, struck p2.  P2 fled on foot for unk reason.  P1 arm fx</t>
  </si>
  <si>
    <t>18100013873</t>
  </si>
  <si>
    <t>10/8/2018</t>
  </si>
  <si>
    <t>3600 Beyer Bl</t>
  </si>
  <si>
    <t>P1 (62-M) crossing roadway outside a crosswalk  struck by P2 (19-M).  P1 11-44 at scene.</t>
  </si>
  <si>
    <t>18100019627</t>
  </si>
  <si>
    <t>10/12/2018</t>
  </si>
  <si>
    <t>P1 (25-M) ped crossed roadway midblock and was struck by P2 (35-M). P1 suffered fx skull, brain bleed and avulsion to head.</t>
  </si>
  <si>
    <t>18100025599</t>
  </si>
  <si>
    <t>10/15/2018</t>
  </si>
  <si>
    <t>15800 Bernardo Heights Pk</t>
  </si>
  <si>
    <t>P1 (20-30-F) pedestrian crossed roadway, left place of safety at raised center med and struck by P2 (63-F).  P1 11-44 at hosp.  ID Pending</t>
  </si>
  <si>
    <t>18100024580</t>
  </si>
  <si>
    <t>5700 El Cajon Bl</t>
  </si>
  <si>
    <t>ped p1 crossed 5700 ECB outside xwalk during darkness, crossed in front of veh.  Life threatening injuries.</t>
  </si>
  <si>
    <t>18100028877</t>
  </si>
  <si>
    <t>10/17/2018</t>
  </si>
  <si>
    <t>1900 Polk Ave</t>
  </si>
  <si>
    <t>P1 (36-M) going down hill 18 % grade, lost control of SCOOTER.  Open fx to right wrist</t>
  </si>
  <si>
    <t>18100027949</t>
  </si>
  <si>
    <t>P1 (57-M) pedestrain walked into roadway ifo P2 (25-F).  P1 11-44 at hospital</t>
  </si>
  <si>
    <t>18100032359</t>
  </si>
  <si>
    <t>10/19/2018</t>
  </si>
  <si>
    <t>900 Kettner</t>
  </si>
  <si>
    <t>solo motor scooter 65-F fell and fx femur</t>
  </si>
  <si>
    <t>18100033547</t>
  </si>
  <si>
    <t>10/20/2018</t>
  </si>
  <si>
    <t>2500 Pacific Hwy</t>
  </si>
  <si>
    <t>527</t>
  </si>
  <si>
    <t>Harbor PD veh struck cyclist. P2 cyclist suffered fx pelvis</t>
  </si>
  <si>
    <t>18100036031</t>
  </si>
  <si>
    <t>10/21/2018</t>
  </si>
  <si>
    <t>700 G Street</t>
  </si>
  <si>
    <t>motor scooter ran into back of other motor scooter, fell, p1 suffered open fx to left arm</t>
  </si>
  <si>
    <t>18100038116</t>
  </si>
  <si>
    <t>10/22/2018</t>
  </si>
  <si>
    <t>3800 Clairemont Dr</t>
  </si>
  <si>
    <t>p1 nb clairemont dr ran red light and broadsided p2 who was eb balboa.  P1 ejected, fatal inj. P2 minor inj</t>
  </si>
  <si>
    <t>18100039465</t>
  </si>
  <si>
    <t>10/23/2018</t>
  </si>
  <si>
    <t>2100 Commercial Ave</t>
  </si>
  <si>
    <t>P1 (38-M) riding scooter with fem pass. Riding between 2 sets of trolley tracks.  Lost cont and hit trolley.  P1 suffered brain bleed</t>
  </si>
  <si>
    <t>18100038390</t>
  </si>
  <si>
    <t>2000 Broadway</t>
  </si>
  <si>
    <t>P1 SCOOTER (30-F) going downhill 5% grade, hit brakes and was ejected.  P1 suffered fx r-femur req surgery</t>
  </si>
  <si>
    <t>18100039729</t>
  </si>
  <si>
    <t>3700 Rosecrans St</t>
  </si>
  <si>
    <t>P1 (20-M) ran red light and struck P2 (47-M) Motorcyclist. P3 struck P1 and P2.  P2 fx R-Femur, fx l tibia.</t>
  </si>
  <si>
    <t>18100039265</t>
  </si>
  <si>
    <t>2100 University Avenue</t>
  </si>
  <si>
    <t>P1 (89-M) Ped in crosswalk struck by P2 (33-M).  MC did 11-81 11-10.  P1 11-44 on 11-8-18</t>
  </si>
  <si>
    <t>18100042763</t>
  </si>
  <si>
    <t>10/25/2018</t>
  </si>
  <si>
    <t>2600 Worden St</t>
  </si>
  <si>
    <t>P1 (45-M) riding MC NB  Failed to neg curve and rode into opposing lane sideswiping P2 (39-F) who ws SB and then 2 parked veh.  P1 open fx to L femur</t>
  </si>
  <si>
    <t>18100042295</t>
  </si>
  <si>
    <t>Ash/First</t>
  </si>
  <si>
    <t>P1 (46-F) riding SCOOTER, struck curb.  P1 ejected and landed on her face.  P1 sustained fx right orbital</t>
  </si>
  <si>
    <t>18100045401</t>
  </si>
  <si>
    <t>10/27/2018</t>
  </si>
  <si>
    <t>10500 Camino Sante Fe</t>
  </si>
  <si>
    <t>V1 and V2 collided in intersetion.  Driv of V1 was DUI.  Dr of V2 and pass suffered 11-80 injuries. Poss fel DUI. Fault still under inv.</t>
  </si>
  <si>
    <t>18110004757</t>
  </si>
  <si>
    <t>11/3/2018</t>
  </si>
  <si>
    <t>6600 Imperial Ave</t>
  </si>
  <si>
    <t>ped p1 crossed w of Woodman, struck by p2 who fled scene.  Ped 1144. P2 turned self in later.  V2 sic</t>
  </si>
  <si>
    <t>18110004640</t>
  </si>
  <si>
    <t>College Ave/El Cajon Bl</t>
  </si>
  <si>
    <t>ped entered street against red ped signal, struck by P2 who had green light. Brain bleed req surgery.  CIB had 2 fatals in progress, Mid City conducted inv.</t>
  </si>
  <si>
    <t>18110004418</t>
  </si>
  <si>
    <t>12000 Rancho Bernardo Dr</t>
  </si>
  <si>
    <t>P1 turned left in front of P2 at Acena Dr.  P1 pass succumed to injuries.  Fault still under investigation</t>
  </si>
  <si>
    <t>18110012968</t>
  </si>
  <si>
    <t>11/8/2018</t>
  </si>
  <si>
    <t>4100 Sports Arena Bl</t>
  </si>
  <si>
    <t>solo bike struck debris in roadway (bike lane) fx femur</t>
  </si>
  <si>
    <t>18110018809</t>
  </si>
  <si>
    <t>11/12/2018</t>
  </si>
  <si>
    <t>15600 Camino Del Norte</t>
  </si>
  <si>
    <t>P1 (29-F) drove on wrong side of road and struck P2 (57-M) headon.  P1 fx pelvis/r- femur. P2 )fx clavical r-foot. P1 pass (9m-F)old fx skull/brain bleed-life threatening- (8-F) fx l-ankle (2-F) swelling to face</t>
  </si>
  <si>
    <t>18110018692</t>
  </si>
  <si>
    <t>400 E San Ysidro</t>
  </si>
  <si>
    <t>P1 (30-40-M) stepped off sidewalk ifo P2 (65-M).   P1 11-44 at scene</t>
  </si>
  <si>
    <t>18110023863</t>
  </si>
  <si>
    <t>11/14/2018</t>
  </si>
  <si>
    <t>3200 Harbor</t>
  </si>
  <si>
    <t>solo veh overturn, life threatening injuries P1 19-F</t>
  </si>
  <si>
    <t>18110025320</t>
  </si>
  <si>
    <t>11/16/2018</t>
  </si>
  <si>
    <t>12200 Ted Williams Pkwy</t>
  </si>
  <si>
    <t>P1 (30-F) ran red light and struck P2 (27-M). P1 pass (56-M) internal bleeding.  P2 passengers (23-F) lac speen, sternum fx, r-arm fx, fx l-orbital (27-M)  fx l-tibia, r-finger, rib contusion</t>
  </si>
  <si>
    <t>18110028855</t>
  </si>
  <si>
    <t>11/17/2018</t>
  </si>
  <si>
    <t>800 Harbor Dr</t>
  </si>
  <si>
    <t>P1 (41-M) off duty Riverside Deputy riding scooter.  Hit concrete slab on sidewalk.  P1 HBD and sustained fx mandible requiring plates or to be wired shut</t>
  </si>
  <si>
    <t>18110028400</t>
  </si>
  <si>
    <t>P1 (72-F) walked against ped signal and was struck by P2 (65-F).  P1 extensive multicranial injures, intraventricular hemmorage and other major inj, died at hosp</t>
  </si>
  <si>
    <t>18110028190</t>
  </si>
  <si>
    <t>4800 Winona Ave</t>
  </si>
  <si>
    <t>P1 (23-F) solo left roadway and struck residence.  P1 sustained fx r-leg and major head injury</t>
  </si>
  <si>
    <t>18110030017</t>
  </si>
  <si>
    <t>11/18/2018</t>
  </si>
  <si>
    <t>2900 Kurtz</t>
  </si>
  <si>
    <t>p1 making left turn struck ped in xwalk, ped fx pelvis and femur</t>
  </si>
  <si>
    <t>18110028953</t>
  </si>
  <si>
    <t>1700 Rosecrans</t>
  </si>
  <si>
    <t>P1 (52-F) pedestrian in roadway struck by P2 (unk veh) P2 fled scene.  P1 11-44 at scene.</t>
  </si>
  <si>
    <t>18110033908</t>
  </si>
  <si>
    <t>11/21/2018</t>
  </si>
  <si>
    <t>P1 (57-F) turned left ifo P2 (35-M) motorcyclist.  P2 sustained fx r-femur, fx right tib/fib</t>
  </si>
  <si>
    <t>18110036295</t>
  </si>
  <si>
    <t>11/22/2018</t>
  </si>
  <si>
    <t>4300 Camino De La Plaza</t>
  </si>
  <si>
    <t>P1 (35-F) ped struck by P2 (21-M). P1 suffered life threatening injuries..P1 11-44 on 11-29-18</t>
  </si>
  <si>
    <t>18110037449</t>
  </si>
  <si>
    <t>11/23/2018</t>
  </si>
  <si>
    <t>5000 Chateau Dr</t>
  </si>
  <si>
    <t>solo veh collision with dr and pass in 1920 Model T.  Driver suffered 11-80 inj, pass 11-81</t>
  </si>
  <si>
    <t>18110039346</t>
  </si>
  <si>
    <t>11/24/2018</t>
  </si>
  <si>
    <t>3200 Luna Ave</t>
  </si>
  <si>
    <t>p1 veh viol ROW of p2 mc.  P2 suffered life threatening  bleeding from left leg amputation. 11-44 at hospital</t>
  </si>
  <si>
    <t>18110041032</t>
  </si>
  <si>
    <t>11/25/2018</t>
  </si>
  <si>
    <t>8600 Clairemont Mesa Bl</t>
  </si>
  <si>
    <t>p1 veh drifted into bike lane, struck p2 bike.  P2 spinal fx's</t>
  </si>
  <si>
    <t>18110041940</t>
  </si>
  <si>
    <t>11/26/2018</t>
  </si>
  <si>
    <t>6900 Camino Maquiladora</t>
  </si>
  <si>
    <t>SDSO pursuit. Susp veh unsafe spped struck and went under tractor trailer.  Driver and one of two occpants were 11-80, other 11-81.</t>
  </si>
  <si>
    <t>18110043998</t>
  </si>
  <si>
    <t>11/27/2018</t>
  </si>
  <si>
    <t>3600 Ingraham</t>
  </si>
  <si>
    <t>P1 (68-F) ped with dog crossing roadway struck by P2 (53-M).  P1 suffered fx pelvis, tibia, 5 ribs and abrasions</t>
  </si>
  <si>
    <t>18110045434</t>
  </si>
  <si>
    <t>11/28/2018</t>
  </si>
  <si>
    <t>200 W Island Ave</t>
  </si>
  <si>
    <t>P1 (25-M) scooter jumped curb and fell.  P1 suffered open fx to left tibia and abrasions</t>
  </si>
  <si>
    <t>18110047550</t>
  </si>
  <si>
    <t>11/29/2018</t>
  </si>
  <si>
    <t>7300 Paradise Valley Rd</t>
  </si>
  <si>
    <t>(26-M) ped with a bike struck by veh (52-M).  ped 11-44 at hospital.  Fault to be determined</t>
  </si>
  <si>
    <t>18120000081</t>
  </si>
  <si>
    <t>12/1/2018</t>
  </si>
  <si>
    <t>6400 Garber Ave</t>
  </si>
  <si>
    <t>solo veh into parked car, minor damage.  Fem occ 11-44 with no sig visible injuries.  ME later determined death was from natural causes, not a collision</t>
  </si>
  <si>
    <t>18120004466</t>
  </si>
  <si>
    <t>12/3/2018</t>
  </si>
  <si>
    <t>5400 University Ave</t>
  </si>
  <si>
    <t>driver said going through green light at 54th/University. Struck ped in roadway.  Ped fx pelvis, loss of kidney</t>
  </si>
  <si>
    <t>18120004805</t>
  </si>
  <si>
    <t>12/4/2018</t>
  </si>
  <si>
    <t>9000 Mira Mesa Bl</t>
  </si>
  <si>
    <t>solo veh (dui) struck tree and overturned. P1 left femur fx</t>
  </si>
  <si>
    <t>18120011570</t>
  </si>
  <si>
    <t>12/7/2018</t>
  </si>
  <si>
    <t>1600 5th Ave</t>
  </si>
  <si>
    <t>ped vs veh. Ped fx hip and femur.  Vehi viol ROW of ped</t>
  </si>
  <si>
    <t>18120016177</t>
  </si>
  <si>
    <t>12/10/2018</t>
  </si>
  <si>
    <t>1700 3rd Ave</t>
  </si>
  <si>
    <t>P2 (89-F) ped struck by P1 (50-M) while crossing outside crosswalk.  Multi fx, including fx Left femur/ TIU reviewer disagrees with CIB finding of fault.</t>
  </si>
  <si>
    <t>18120014868</t>
  </si>
  <si>
    <t>1253 Garnet Ave</t>
  </si>
  <si>
    <t>solo veh lime motor scooter rider struck building HBD. Skull fx and brain bleed</t>
  </si>
  <si>
    <t>18120021062</t>
  </si>
  <si>
    <t>12/13/2018</t>
  </si>
  <si>
    <t>2200 Camino Del Rio S</t>
  </si>
  <si>
    <t>P2 (31-F) made left turn into driveway ifo P1 (36-M) motorcycle who was riding to the right of stopped traffic.  P1 suffered open fx to left tib/fib</t>
  </si>
  <si>
    <t>18120020727</t>
  </si>
  <si>
    <t>3600 Camino Del Rio S</t>
  </si>
  <si>
    <t>P1 (81-M) exited driveway ifo P2 (21-F).  P1 suffered collapsed lung and abrasions.  P2 COP to arm</t>
  </si>
  <si>
    <t>18120024750</t>
  </si>
  <si>
    <t>12/15/2018</t>
  </si>
  <si>
    <t>900 4th Ave</t>
  </si>
  <si>
    <t>P1 (30-M) scooter on sidewalk, ran red light and struck by P2 (47-F).  P1 not wearing helmet suffered brain bleed req surgery</t>
  </si>
  <si>
    <t>18120002412</t>
  </si>
  <si>
    <t>100 W. Cedar</t>
  </si>
  <si>
    <t>P1 (85-F) ped crossed against ped signal and struck by P2 (43-M).  P1 suffererd fx skull/brain bleed.  Orig handled by patrol as 11-81 then upgraded.</t>
  </si>
  <si>
    <t>18120025168</t>
  </si>
  <si>
    <t>12/16/2018</t>
  </si>
  <si>
    <t>6700 Mission Gorge Rd</t>
  </si>
  <si>
    <t>P1 (28-M) ped crossed roadway not in crosswalk struck by P2.  P1 life threatening injuries</t>
  </si>
  <si>
    <t>18120025740</t>
  </si>
  <si>
    <t>300 Sea World Dr</t>
  </si>
  <si>
    <t>P1 (39-M) solo veh struck tree.  P1 pass (32-F) fx R-wrist.  P1 DUI</t>
  </si>
  <si>
    <t>18120021956</t>
  </si>
  <si>
    <t>12/18/2018</t>
  </si>
  <si>
    <t>200 W San Ysidro Bl</t>
  </si>
  <si>
    <t>Veh turned left ifo MC (34-M)  MC suffered fx to pelvis, tibia and torn ACL</t>
  </si>
  <si>
    <t>18120027515</t>
  </si>
  <si>
    <t>4700 Newport Ave</t>
  </si>
  <si>
    <t>P1 (7-M) ped struck by P2 (55-M).  P1 open fx tib/fib.</t>
  </si>
  <si>
    <t>18120034425</t>
  </si>
  <si>
    <t>12/21/2018</t>
  </si>
  <si>
    <t>1200 University Ave</t>
  </si>
  <si>
    <t>P1 (42-F) solo Bird Scooter lost control and fell.  P1 skull fx brain bleed</t>
  </si>
  <si>
    <t>18120034991</t>
  </si>
  <si>
    <t>12/22/2018</t>
  </si>
  <si>
    <t>9400 Mira Mesa Bl</t>
  </si>
  <si>
    <t>p1 veh turned left against red arrow and struck ped in the crosswalk. Ped 1144</t>
  </si>
  <si>
    <t>18120038615</t>
  </si>
  <si>
    <t>12/24/2018</t>
  </si>
  <si>
    <t>Village Glen/Ruffin Rd</t>
  </si>
  <si>
    <t>veh struck ped crossing at intersection, ped 11-44. fault TBD</t>
  </si>
  <si>
    <t>18120039593</t>
  </si>
  <si>
    <t>12/25/2018</t>
  </si>
  <si>
    <t>solo veh lost control during rainy weather, struck and uprooted tree in median.  Frnt seat pass extracated, major life threat inj.</t>
  </si>
  <si>
    <t>18120043607</t>
  </si>
  <si>
    <t>12/28/2018</t>
  </si>
  <si>
    <t>16800 W. Bernardo Dr</t>
  </si>
  <si>
    <t>P1 (55-M) made left turn ifo P2 (41-M) motorcycle.  P2 11-44 at scene.</t>
  </si>
  <si>
    <t>18120046171</t>
  </si>
  <si>
    <t>12/30/2018</t>
  </si>
  <si>
    <t>veh struck ped in xwalk, fled scene</t>
  </si>
  <si>
    <t>7500 Mira Mesa Bl</t>
  </si>
  <si>
    <t>poss road rage, p1 chasing another unk veh, lost control and struck tree.  P1 11-44</t>
  </si>
  <si>
    <t>5600 College Ave</t>
  </si>
  <si>
    <t>327</t>
  </si>
  <si>
    <t>Solo M/C failed to negotiate curve in road and was ejected.  Fx vertebrae w/possible paralysis</t>
  </si>
  <si>
    <t>5900 Rancho Mission Rd</t>
  </si>
  <si>
    <t>veh p1 struck two peds on Rancho mission Rd as he exited private driveway and made right turn</t>
  </si>
  <si>
    <t xml:space="preserve"> 451</t>
  </si>
  <si>
    <t>ped in mobility scooter struck in xwalk by p1 veh. Fx pelvis</t>
  </si>
  <si>
    <t>600 B st</t>
  </si>
  <si>
    <t>p1 veh failed to yield to p2 ped in xwalk.  Open fx lft ankle, pain to back/head</t>
  </si>
  <si>
    <t>3300 Fairmount Av</t>
  </si>
  <si>
    <t>fel HR. p1 whit suv (nfd) struck 11 yr old ped in xwalk Thorn/Fairmount.  Fled scene.  Fx lft femur</t>
  </si>
  <si>
    <t>5300 Trojan Ave</t>
  </si>
  <si>
    <t>6 yr old ped ran in front of veh P2, fx lft femur</t>
  </si>
  <si>
    <t>5900 Albemarle Street</t>
  </si>
  <si>
    <t>veh drove on wrong side of road, struck ped getting into his car, ped 11-44, hit and run. Veh sic</t>
  </si>
  <si>
    <t>10900 Sorrento Valley Prkwy</t>
  </si>
  <si>
    <t>p1 veh ran red light, struck p2 mc in intersection. P2 open fx lft tib fib, dislocated fx shoulders, fx pelvis</t>
  </si>
  <si>
    <t>1700 W. Washington</t>
  </si>
  <si>
    <t>p1 ped ran in path of veh and was struck and killed</t>
  </si>
  <si>
    <t>7600 Macaw Lane</t>
  </si>
  <si>
    <t>solo mc into parked veh.</t>
  </si>
  <si>
    <t>4300 clairemont dr</t>
  </si>
  <si>
    <t>ped p1 exited veh into roadway, struck by p2. p1 life threatening injuries</t>
  </si>
  <si>
    <t>10950 Torrey Pines Road</t>
  </si>
  <si>
    <t>veh p1 made unsafe move to right into path of p2 mc, fx lft fem, tib/fib, fx vert, collapsed lung</t>
  </si>
  <si>
    <t>4600 Marlborough</t>
  </si>
  <si>
    <t>825</t>
  </si>
  <si>
    <t>ped struck at intersection of Adams/Marlborough.  Inv ongoing to determine if in crosswalk. Fx rt femur</t>
  </si>
  <si>
    <t>ped viol ROW of veh, fx lft hip, vert, elbow</t>
  </si>
  <si>
    <t>323 E San Ysidro</t>
  </si>
  <si>
    <t>(70/F) Ped struck by Veh.  Ped sustained serious inj.  Handled by So Patrol as 11-81  Ped 11-44 on 5-19-17  FU needed to determin if Pros case</t>
  </si>
  <si>
    <t>9600 Carrol Canyon Rd</t>
  </si>
  <si>
    <t>ped p1 exited parked veh walked across roadway into path of p2veh.  Bilatteral open fx legs, occipital fx</t>
  </si>
  <si>
    <t>5700 Redwood</t>
  </si>
  <si>
    <t>ped x 2 vs  veh collision, ped's p2 and p3, fx femur</t>
  </si>
  <si>
    <t>8100 Calle Cristobal</t>
  </si>
  <si>
    <t>p1 viol 21801a, p2 open fx rt tib/fib</t>
  </si>
  <si>
    <t>4200 Mississippi</t>
  </si>
  <si>
    <t>p1 veh viol 22450a struck p2 mc, p2 fx rt femur, laceration  head</t>
  </si>
  <si>
    <t>2500 Myrtle</t>
  </si>
  <si>
    <t>bike p1 ran stop sign, struck by p2 veh. P1 open fx rt femur,tib/fib, hematoma to head</t>
  </si>
  <si>
    <t>11700 Scripps Poway prkwy</t>
  </si>
  <si>
    <t>p1 veh ran red signal, struck ped, ped fx vertabrae</t>
  </si>
  <si>
    <t>2100 Columbia St</t>
  </si>
  <si>
    <t>528</t>
  </si>
  <si>
    <t>P1  (647F- Ped) (26/M) crossing in crosswalk against ped signal struck by P2 (57/M)  P1 open fx to right ankle</t>
  </si>
  <si>
    <t>2500 6th Avenue</t>
  </si>
  <si>
    <t>Veh struck by another veh while making a left turn at intersection.  (46/M) Fx to rt femur</t>
  </si>
  <si>
    <t>9000 Mira Mesa Blvd</t>
  </si>
  <si>
    <t>Two peds crossing in marked crosswalk struck by veh.  (59/F) 11-44 at scene.  (64/M) numerous fxs and life threatening injuries.</t>
  </si>
  <si>
    <t>8400 Balboa Ave</t>
  </si>
  <si>
    <t>MC P1 ran red light struck veh. P1 suffered brain bleed, damage to rt carotid</t>
  </si>
  <si>
    <t>200 S. 31st Street</t>
  </si>
  <si>
    <t>ped p1 intox, in street for unk reason, struck by unk P2 who fled scene. P1 both ankle fx, head laceration.  Fel HR</t>
  </si>
  <si>
    <t>525 Saturn Bl</t>
  </si>
  <si>
    <t>P-2 (80/F) ped struck by veh in parking lot.  Suffered brain bleed and fx wrist.  11-44  on 3/2/17</t>
  </si>
  <si>
    <t>13700 Highland Valley Rd</t>
  </si>
  <si>
    <t>Solo M/C lost control attempting to avoid debris in roadway.  (34/M) Fx to T3 and T4 Lumbar</t>
  </si>
  <si>
    <t>7700 Friars Rd</t>
  </si>
  <si>
    <t>solo bike, p1 fell off bike for unk reason, fx lft femur/hip</t>
  </si>
  <si>
    <t>4400 Bancroft</t>
  </si>
  <si>
    <t>solo veh into parked cars, p1 suffered fx orbitals, damage to teeth, face require surgery</t>
  </si>
  <si>
    <t>8510 Genesee Ave</t>
  </si>
  <si>
    <t>P2  (90/M) pedestian struck by vehicle in parking lot.  Fx pelvis</t>
  </si>
  <si>
    <t>2700 L Street</t>
  </si>
  <si>
    <t>P1 ran stop sign and struck P2 then fled.  P2 pass fx wrist and finger.  Patrol handled as 20002, upgraded to 20001 due to injuries</t>
  </si>
  <si>
    <t>1500 s 43rd</t>
  </si>
  <si>
    <t>P1 (30/F) Ped ran into front of vehicle and was struck.  P1 suffered brain bleed</t>
  </si>
  <si>
    <t>5700 Santo Rd</t>
  </si>
  <si>
    <t>p1 (16/M)  pedestrian walking in roadway struck by veh.  Veh fled scene.  P1 11-44 at scene</t>
  </si>
  <si>
    <t>1300 Knoxville St</t>
  </si>
  <si>
    <t>(60/M) pedestrian struck by vehicle.  Veh fled.  Ped skull FX and brainbleed</t>
  </si>
  <si>
    <t>3800 30th st</t>
  </si>
  <si>
    <t>(23/M) ped struck by veh in two-way left turn lane.  Ped suffered Fx to left tib/fib req surgery and abrasions.</t>
  </si>
  <si>
    <t>6000 Division Street</t>
  </si>
  <si>
    <t>Solo vehicle launched off road and into residence.  (63/F) suffered brain bleed and numerous spinal fractures</t>
  </si>
  <si>
    <t>4500 44th Street</t>
  </si>
  <si>
    <t>veh door opened into the path of P2 (70/M) riding bike.  P2 suffered FX skull and brain hemmorrhage</t>
  </si>
  <si>
    <t>6000 Division St</t>
  </si>
  <si>
    <t>solo veh into house, 11-80 inj of P1. delayed injury notification, Patrol handled collision, CIB shot scene.</t>
  </si>
  <si>
    <t>p1 veh viol ROW of mc p2. p2 fx femur</t>
  </si>
  <si>
    <t>10800 Westonhill Dr</t>
  </si>
  <si>
    <t>P2 (76-F) Ped struck by veh while crossing roadway.  Ped transported to scripps La Jolla and later pronounced 11-44</t>
  </si>
  <si>
    <t>4000 Via Mar De Delfinas</t>
  </si>
  <si>
    <t>P1 turned left viol ROW of p2 proced straight, tboned driv side. P1 life threat inj</t>
  </si>
  <si>
    <t>Westview Pkwy/Mira Mesa</t>
  </si>
  <si>
    <t>P2 (75/FP ped struck by veh in crosswalk.  P2 suffered open fx to left ankle</t>
  </si>
  <si>
    <t>1200 Market St</t>
  </si>
  <si>
    <t>P1 veh struck P2 mc from behind. P2 suffered fx femur. P1 dui fled scene, involved in another coll. Taken into custody.</t>
  </si>
  <si>
    <t>2800 Mobley St</t>
  </si>
  <si>
    <t>solo veh into parked car. Poss med event preceding collision, suffered fatal head injury from collision</t>
  </si>
  <si>
    <t>17500 San Pasqual Valley Rd</t>
  </si>
  <si>
    <t>P1 taking curve crossed into oncomming lanes, offset head on with P1. p2 suffered fx femur</t>
  </si>
  <si>
    <t>3755 Park Bl</t>
  </si>
  <si>
    <t>solo veh into building from pursuit, susp injured, western inv handling fel evading</t>
  </si>
  <si>
    <t>1500 Garnet Ave</t>
  </si>
  <si>
    <t>P1 (23/M) struck two veh while splitting lanes at high rate of speed.  P1 suff open fx to left tib/fib, fx L hand and wrist, fx pelvis.</t>
  </si>
  <si>
    <t>1200 s 47th Street</t>
  </si>
  <si>
    <t>P-2 (Ped) struck by veh as he was crossing street.  P-1 veh fled scene.  P-1 11-44 at Scripps Mercy Hosp.</t>
  </si>
  <si>
    <t>1100 W. Laurel</t>
  </si>
  <si>
    <t>P1 veh struck P2 Pedestrain (50/M) while crossing in crosswalk.  P1 fled scene.  P2 11-44    P1 and Veh in custody</t>
  </si>
  <si>
    <t>P-1 (22/M) rolled down embankment.  P1 suffered numerous fx and other serious inj, p1 pass (28/M) suffered brain bleed, fx L2 and L3 and fx nose.  P1 DUI</t>
  </si>
  <si>
    <t>7600 La Jolla Blvd</t>
  </si>
  <si>
    <t>Solo bike lost control and fell.  (55/F) brainbleed, bilateral hip fx</t>
  </si>
  <si>
    <t>4200 Governor Drive</t>
  </si>
  <si>
    <t>p1 veh made left turn in front of p2 mc. P2 suffered open tib/fib lft leg</t>
  </si>
  <si>
    <t>5600 University Ave</t>
  </si>
  <si>
    <t>solo veh into tree, p1 11-80 injuries, unrestrained 5yr old minor inj. Poss dui, TIU called out</t>
  </si>
  <si>
    <t>3200 Meade Ave</t>
  </si>
  <si>
    <t>p1 made left turn in front of p2 viol ROW, impact on p2 pass side, pass in p2 open fx rt forearm</t>
  </si>
  <si>
    <t>8700 Gramercy</t>
  </si>
  <si>
    <t>solo veh struck parked cars, left roadway, struck tree.  Fel dui, pass 11-80 injuries</t>
  </si>
  <si>
    <t>300 Fern Glen</t>
  </si>
  <si>
    <t>P2 (17/F) ped struck by passing veh driven by (17/M).  P2 suffered orbital FX req surgery.  Northern Div handled 11-10</t>
  </si>
  <si>
    <t>18600 Caminito Cantilena</t>
  </si>
  <si>
    <t>solo mc p1 hbd rode dirt bike w/o helmet on private prop. Struck fire hydrant, ejected, struck veh. ME #17-0955</t>
  </si>
  <si>
    <t>700 Pacific Highway</t>
  </si>
  <si>
    <t>P1 crossed double yellow lines struck p2. pass p2 open rt arm fx</t>
  </si>
  <si>
    <t>9400 Miramar Rd</t>
  </si>
  <si>
    <t>p1 mc rear ended p2 veh stopped for traffic, fx femur</t>
  </si>
  <si>
    <t>13100 Paseo Lucido</t>
  </si>
  <si>
    <t>solo veh unsafe movement struck center island then tree. P1 fx femur, fx pelvis, other inj</t>
  </si>
  <si>
    <t>4200 Mt Etna Dr</t>
  </si>
  <si>
    <t>veh ped, veh fled, delayed med update vict fx pelvis, fel HR</t>
  </si>
  <si>
    <t>18700 San Pasqual Valley Rd</t>
  </si>
  <si>
    <t>solo mc, passing veh unable to negotiate curve in road, left roadway struck tree  11-44</t>
  </si>
  <si>
    <t>3000 El Cajon Bl</t>
  </si>
  <si>
    <t>p1 veh viol ROW of MC p2.  P2 mult fx including open fx lft tib</t>
  </si>
  <si>
    <t>2300 Dairymart Rd</t>
  </si>
  <si>
    <t>711</t>
  </si>
  <si>
    <t>veh ran stop sign struck p2. p1 fled scene, found by BP. 6yr old pass in p2 suffered skull fx. Fel dui, fel HR</t>
  </si>
  <si>
    <t>6500 La Jolla Colony Dr</t>
  </si>
  <si>
    <t>P2 (44-M) bicyclist struck from behind by P1 (29-M). P1 fled then located DUI.  P2 suffered fx pelvis, brain bleed, bruised lung, fx rib, fx L1</t>
  </si>
  <si>
    <t>1344 National Ave</t>
  </si>
  <si>
    <t>ped was lying prone in parking lot, run over by p1 who fled scene. Major crush injuries</t>
  </si>
  <si>
    <t>6100 Imperial Ave</t>
  </si>
  <si>
    <t>P-2 Ped (26/F) struck by veh.  Fx pelvis, teeth, lac to face.  Handled by SE patrol</t>
  </si>
  <si>
    <t>3900 National Ave</t>
  </si>
  <si>
    <t>442</t>
  </si>
  <si>
    <t>ped crossing 39th at National, struck by p1, ped 71-M skull fx, facial fx, vert fx. Not life threatening per Dr.</t>
  </si>
  <si>
    <t>6400 Montezuma Rd</t>
  </si>
  <si>
    <t>P-1 turned left ifo P2 (20/M) motorcyclist.   P2 suffered open fx to skull,  fx to ribs, spine, left shoulder</t>
  </si>
  <si>
    <t>4400 Euclid Ave</t>
  </si>
  <si>
    <t>P-1 (28/M) M/C unsafe pass on right stuck by P-2 making left turn into driveway.  P-1 suffered open fx to left tib/fib</t>
  </si>
  <si>
    <t>13500 Evening Creek Dr N.</t>
  </si>
  <si>
    <t>fel dui/HR, p1 made wide rt turn and struck mc p2 in oncoming lane, serious injury brain bleed, p1 fled before being found, dui</t>
  </si>
  <si>
    <t>4500 Mission Bay Dr</t>
  </si>
  <si>
    <t>p1 silv Jeep Grand Cherokee made Uturn in front of p2 MC, P2 struck rear of p1, suffered major leg injury.  P1 fled scene. Fel HR</t>
  </si>
  <si>
    <t>10400 Clairemont Mesa Bl</t>
  </si>
  <si>
    <t>p1 mc pulled out in front of P2 veh. P1 brain bleed, mult fx's. P1 was dui</t>
  </si>
  <si>
    <t>11200 El Camino Real</t>
  </si>
  <si>
    <t>Solo veh struck tree.  DUI driver (23-F) fx to left femur and right ankle.  Minor injur to (22-F) passenger.</t>
  </si>
  <si>
    <t>200 Euclid Ave</t>
  </si>
  <si>
    <t>P1 (45-M) turned left in front of P2 (25-M) Motorcylist.  P2 suffered fx to left femur and left elbow</t>
  </si>
  <si>
    <t>3700 India Street</t>
  </si>
  <si>
    <t>ped p1 walked into path of veh p2. veh driver fled on foot, fel HR, ped fx pelvis</t>
  </si>
  <si>
    <t>5000 University Ave</t>
  </si>
  <si>
    <t>p1 veh struck p2 ped in crosswalk.  P2 11-80 injuries</t>
  </si>
  <si>
    <t>9300 Miramar Rd</t>
  </si>
  <si>
    <t>P1 exited driveway and violated P2 MC right of way.  P2 (25/M)  lacerated right kidney, lacerated liver, poss fx left foot. 11-10 completed by  NE officer</t>
  </si>
  <si>
    <t>9500 Mercy Rd</t>
  </si>
  <si>
    <t>solo veh lost control, high speed, struck tree in center median, caught fire, driver and sole occupant 11-44</t>
  </si>
  <si>
    <t>1600 Hotel Circle south</t>
  </si>
  <si>
    <t>P-1 veh ran stop sign and struck P-2 bicycist (51-F) fx ribs and verterae.  Handled by patrol as misd h/r.  Upgraged to Felony</t>
  </si>
  <si>
    <t>1100 Sea World Drive</t>
  </si>
  <si>
    <t>Solo veh into light pole.  (26-F) driver open fx to right tibia.  DUI</t>
  </si>
  <si>
    <t>17100 W Bernardo Dr</t>
  </si>
  <si>
    <t>P-1 (32-F) ran red light and struck P-2 (31-F).  P1 DUI and on DUI prob. P2 suffered dislocated r-knee</t>
  </si>
  <si>
    <t>6900 Miramar Rd</t>
  </si>
  <si>
    <t>solo dui veh struck fixed object, driver numerous serious injuries.  Notify warrant pending by NE div</t>
  </si>
  <si>
    <t>Kemper St at Midway</t>
  </si>
  <si>
    <t>P-1 (45-M) bicyclist ran red light and was struck by veh.  P-1 suffered Fx right tib/fib req surgery and a concussion</t>
  </si>
  <si>
    <t>8200 Friars Rd</t>
  </si>
  <si>
    <t>P-1 (20-M) solo Motorcycle lost control and struck curb.  11-44 at hospital</t>
  </si>
  <si>
    <t>2700 6th Ave</t>
  </si>
  <si>
    <t>P-1 (37-F) struck parked veh and tree.  P-1 suffered dislocated and fx right hip</t>
  </si>
  <si>
    <t>5000 La Cuenta Dr</t>
  </si>
  <si>
    <t>p1 (71-F) turned left IFO P2 (19-M) Motorcyclist.  P2 sustained open fx to left wrist and dislocation fx of right wrist.</t>
  </si>
  <si>
    <t>8700 Carmel Mnt</t>
  </si>
  <si>
    <t>P-1 (43-M) ran red light and struck P-2 (46-M).  P-2 sustained a lacerated liver and  damaged left renal artery, poss life threatening.</t>
  </si>
  <si>
    <t>2200 Bergener</t>
  </si>
  <si>
    <t>P2 (41-F) ped struck by P1 (61-M) while crossing in crosswalk.  P-2 suffered fx pelvis and brain bleed-- P2 11-44 on 6/19/17</t>
  </si>
  <si>
    <t>1100 S 47th Street</t>
  </si>
  <si>
    <t>P-1 failed to yield ROW and struck P-2, P2 then struck house.  P-1 fled on foot.  P-2 Fx right femur</t>
  </si>
  <si>
    <t>14300 Highland Valley Rd</t>
  </si>
  <si>
    <t>P1 MC (45-M) crossed over opposing lane and struck P-2 (47-M) head-on.  P-1 lacerated spleen, fx pelvis, fx ribs and fx right wrist.</t>
  </si>
  <si>
    <t>3500 Cam Del Rio S</t>
  </si>
  <si>
    <t>Solo veh ran off road onto Freeway.  (56-F) Pending 11-44</t>
  </si>
  <si>
    <t>10700 Roselle St</t>
  </si>
  <si>
    <t>Solo veh high speed off off-ramp into culvert.  11-44 at Scripps La Jolla (26-M)</t>
  </si>
  <si>
    <t>1900 Rosecrans St</t>
  </si>
  <si>
    <t>P-1 (28-M) drove into opposing traffic and struck P-2 (39-F) head- on.  P-2 fx right femur.  P-1 complaints of pain</t>
  </si>
  <si>
    <t>2500 Imperial</t>
  </si>
  <si>
    <t>P-1 (28-F) ran red light and struck P-2 (49-F). P-2 pass (56-F) ejected and suffered brain bleed,fx right humerus and elbow. P-1 Felony DUI</t>
  </si>
  <si>
    <t>465 Arroyo Seco Dr</t>
  </si>
  <si>
    <t>p1 dui solo veh into fence, wall of home.  P1 fx ankle required surgery</t>
  </si>
  <si>
    <t>University Ave/Center St</t>
  </si>
  <si>
    <t>mc p1 viol ROW of veh, P1 had fx jaw requ surgery</t>
  </si>
  <si>
    <t>P1 (49-F) turned left in front of P2 (66-M) on scooter.  P2 open fx to right tibia</t>
  </si>
  <si>
    <t>5700 Copely Dr</t>
  </si>
  <si>
    <t>ped p1 walked into path of p2 and seriously injured.  P2 driver was dui narco. Arrested for misd dui fel HR</t>
  </si>
  <si>
    <t>4300 Palm Ave</t>
  </si>
  <si>
    <t>ped p1 walked in front of P2 veh. Veh remained at scene. No dui on p2</t>
  </si>
  <si>
    <t>4900 El Cajon Bl</t>
  </si>
  <si>
    <t>p1 ped hbd laid down in traffic lane, ran over by p2 veh. Veh stopped, no dui for p2. life threatening injuries for p1</t>
  </si>
  <si>
    <t>Taylor/Morena</t>
  </si>
  <si>
    <t>veh struck bike in intersection, veh entered on fresh green, still under inv. Bike suffered serious injuries.</t>
  </si>
  <si>
    <t>10400 Westchester Ave</t>
  </si>
  <si>
    <t>P-1 made right turn and struck P2. P1 fled scene.  P-2 passenger (77-F) suffered fx ribs and sturnum.  Handled by NE as 11-81.  Upgraded to felony HR due to inj</t>
  </si>
  <si>
    <t>5100 Soledad Rd</t>
  </si>
  <si>
    <t>solo veh into parked cars, speed pcf, driver and sole occupant 1144, no seatbelt</t>
  </si>
  <si>
    <t>1400 Ulric St</t>
  </si>
  <si>
    <t>P-1 made L-turn ifo P-2 (56-M) Motorcyclist.  P2 suffered fx left femur</t>
  </si>
  <si>
    <t>3000 Nimitz Blvd</t>
  </si>
  <si>
    <t>P2 veh made right turn against red light striking P1 (55-M) Ped in crosswalk.  P1 fled.  P2 suffered compression fx to Left tibia req surgery. Delayed reporting by P2</t>
  </si>
  <si>
    <t>NB I15 off Ramp/SR56</t>
  </si>
  <si>
    <t>p1 viol ROW of p2, caused 4 car chain reaction collison. P2 open hip fx.  CHP juristiction, courtesy report sent to CHP by records</t>
  </si>
  <si>
    <t>4445 Mission Blvd</t>
  </si>
  <si>
    <t>P1 (70-F) hit gas instead of brake and stuck P2 (51-M) who was sitting ifo CVS. P2 11-44 at scene</t>
  </si>
  <si>
    <t>2300 Euclid Ave</t>
  </si>
  <si>
    <t>P1 (43-M) motorcyclist stuck curb and ejected off M/C.  P1 and V1 struck 2 vehicles.  P1 sustained open fx to right femur and right tib/fib, and vascular injury to rt leg</t>
  </si>
  <si>
    <t>2200 Alta View</t>
  </si>
  <si>
    <t>veh making turn struck ped, ran over foot partially degloving.  Fled scene  HR</t>
  </si>
  <si>
    <t>6400 Alvarado Rd</t>
  </si>
  <si>
    <t>hbd p1 ped walking eb in wb lanes. Struck by p2 that yielded. Thrown into wb lane and run over by unk p3. p3 did not stop. Fel HR, ped pending</t>
  </si>
  <si>
    <t>2100 Coronado</t>
  </si>
  <si>
    <t>p2 made lft turn in front of 2 veh that yielded.  MC splitting lanes failed to stop and struck p2.  P1 mc fx femur</t>
  </si>
  <si>
    <t>7200 Linda Vista Rd</t>
  </si>
  <si>
    <t>P2 (82-F) struck P-1 (18-M) ped who ran across roadway ifo P2.  P1 sustained life-threatening brain bleed</t>
  </si>
  <si>
    <t>3100 Chollas Rd</t>
  </si>
  <si>
    <t>P1 (60-M) bicyclist lost control of bike and overturned, stuck a retaining wall.  P1 sustained a puntred and collapsed right lun, brain bleed and fx rt ribs</t>
  </si>
  <si>
    <t>P1 (55-M) pedestrain walked ifo P2 and was struck.  P2 fled scene.  P1 suffered fx right ankle</t>
  </si>
  <si>
    <t>1000 University Ave</t>
  </si>
  <si>
    <t>P-1 ran red light and struck P-2.  P-2 hit Ped. P-1 hit another veh.  P-1 fled scene on foot.  Ped had brain bleed req surgery</t>
  </si>
  <si>
    <t>1700 Euclid Ave</t>
  </si>
  <si>
    <t>P-1 (25-M) solo motorcyclist lost control.  P-1 sustained open fx to right tib/fib</t>
  </si>
  <si>
    <t>5400 Fairmount Ave</t>
  </si>
  <si>
    <t>P-1 (32-M) and P-2 (26-F) peds struck by P-3 (51-M) as they were crossing road.  Dog 11-44  P-1 life threat brain bleed and fxs. P-2 brainbleed and midlilne shift</t>
  </si>
  <si>
    <t>4400 Imperial Ave</t>
  </si>
  <si>
    <t>P1 veh Viol ROW of p2 MC, MC open lft tib fx, fx pelvis</t>
  </si>
  <si>
    <t>1300 Law Street</t>
  </si>
  <si>
    <t>Solo veh lost control and struck parked veh and pole.  Passenger suffered a laceration to right thumb.</t>
  </si>
  <si>
    <t>7300 Linda Vista Rd</t>
  </si>
  <si>
    <t>P-2 (30-M) bike sideswiped by veh. Veh fled  P-2 suffered fx finger req surgery</t>
  </si>
  <si>
    <t>3200 Genesee Ave</t>
  </si>
  <si>
    <t>not at scene collision inv. Solo veh into tree. Occupants left and sought own med treatment. Delayed reporting</t>
  </si>
  <si>
    <t>8900 University Center Ln</t>
  </si>
  <si>
    <t>P-1 (20-M) bicyclist turned left in front of P-2 (36-M).  P-1 suffered open fx to L-tib/fib, fx to pelvis, C2, L-wrist</t>
  </si>
  <si>
    <t>8300 New Salem</t>
  </si>
  <si>
    <t>(40-50- M) pedestrian struck by veh while crossing street. Veh fled scene.  Ped suffered fx skull, pelvic, hip, fibula, and abrasions.  Ped unidentified</t>
  </si>
  <si>
    <t>7600 Mira Mesa</t>
  </si>
  <si>
    <t>P1 (28-M) bicyclist ran red light struck by P2 (56-M) motorcycle, P1 and P2 sustained life threatening injuries</t>
  </si>
  <si>
    <t>6700 Nancy Ridge Dr</t>
  </si>
  <si>
    <t>Solo motorcycle failed to neg curve (31-M) 11-44</t>
  </si>
  <si>
    <t>P-1 (25-M) Ped struck by P-2 (48-M) while crossing road midblock.  P-1 suffered open Fx to Left humerous</t>
  </si>
  <si>
    <t>2100 Spray Street</t>
  </si>
  <si>
    <t>P-1 (Park and Rec) driving through park ran over P-2  (55-M)(ped) who was laying in grass.  P-2 sustained fx L femur, L radius and Ulna, dislocated L shoulder</t>
  </si>
  <si>
    <t>2200 Imperial</t>
  </si>
  <si>
    <t>P-1 (52-M) ran stop sign and struck P-2 (60-M) ped.  P-2 sustained brain bleed. P-1  arrested for felony DUI</t>
  </si>
  <si>
    <t>2500 Dusk Dr</t>
  </si>
  <si>
    <t>P-2 (52-M) stuck by P-1 (26-M) traveling at high speed as P-2 making left turn. P-1 suffered open fxs to L femur, tib/fib, lacerated slpeen, fx clavicle brain bleed.  Life threatening</t>
  </si>
  <si>
    <t>1st and Ash St</t>
  </si>
  <si>
    <t>P1 (22-M) ran red light and struck P-2 (30-M) Motorcyclist. P-2 suffered fx to right femur and lacerations</t>
  </si>
  <si>
    <t>4905 Camino De La Plaza</t>
  </si>
  <si>
    <t>P-2 (Frito Lay del driver) ran over P-1 (50-M) transient sleeping in parking lot at outlet mall.  P-1 sustained a fx left femur and arm. Reviewer does not concur with conclusions of p1</t>
  </si>
  <si>
    <t>P-1 turned left in front of P-2 (25-M) M/C.  P-2 sustained open fx to right frmur and fx right arm</t>
  </si>
  <si>
    <t>100 Dennery</t>
  </si>
  <si>
    <t>P-1 Solo M/C (21-M) lost control and struck sign.  P-1 suffered major head trauma and internal injuries.  11-44 on 9/12/17</t>
  </si>
  <si>
    <t>3700 La Jolla Village Dr</t>
  </si>
  <si>
    <t>P2 (21-M) struck P1 (51-M) pedestrian in roadway.  P1 sustained open fx to L and R tibia/fibula, brain injury and avulsion to top of head.  Life threatening</t>
  </si>
  <si>
    <t>1300 S. 45th St</t>
  </si>
  <si>
    <t>solo veh into pole, driver fled, sic by GST, unk pass fled and another pass/RO of veh suffered fx arm</t>
  </si>
  <si>
    <t>P-1 (25-M) ran light and struck P-2 (13/M) ped in crosswalk. P-2 life threatening injuries</t>
  </si>
  <si>
    <t>5900 Balboa</t>
  </si>
  <si>
    <t>86-F p2 struck in apron of driveway on sidewalk by FedEx truck and drug.  11-44 at scene.</t>
  </si>
  <si>
    <t>2200 University Ave</t>
  </si>
  <si>
    <t>P-1 (42-F) Ped crossed roadway ifo P-2 (60-M).  P-1 sustained brain bleed, pelvic fx, skull fx, and facial fxs.</t>
  </si>
  <si>
    <t>5200 Imperial Avenue</t>
  </si>
  <si>
    <t>solo veh into parked vehicles.  P-1 (43-M) sustained 5 fx ribs and a separated pelvis.</t>
  </si>
  <si>
    <t>4414 University Ave</t>
  </si>
  <si>
    <t>P2 ped seated on sidewalk in front of business. P2 pulled into park stall, poss pedal misaplication, went over curb, struck p2 and building</t>
  </si>
  <si>
    <t>400 47th</t>
  </si>
  <si>
    <t>P1 ped xing  mid block struck by veh that fled (NFD) lower leg, femur fractures</t>
  </si>
  <si>
    <t>600 E. San Ysidro Bl</t>
  </si>
  <si>
    <t>P-1 (63-M) ped crossed road ifo P-2 (80-F).  P-1 suffered fx ribs and Left clavical, puntured left lung</t>
  </si>
  <si>
    <t>3350 E Street</t>
  </si>
  <si>
    <t>(54-F) Ped struck by Father Joes truck.  Drive stopped but failed to xchange info.  Ped fx humerus.   Handled by central patrol</t>
  </si>
  <si>
    <t>6200 College Grove Dr</t>
  </si>
  <si>
    <t>solo veh roll over.  Driver (20-M) fled on foot leaving (21-M) passenger.  Passenger suffered fx to right fibula</t>
  </si>
  <si>
    <t>500 15th Street</t>
  </si>
  <si>
    <t>(46-F) ped reaching in veh fell and struck head.  Ped 11-44.  veh fled scene</t>
  </si>
  <si>
    <t>13100 Sabre Springs Pkwy</t>
  </si>
  <si>
    <t>solo veh high rate of speed, 16-M lost control, struck tree. Extracated. Mult fx's and injuries. Paralysis</t>
  </si>
  <si>
    <t>2900 Mt. Acadia</t>
  </si>
  <si>
    <t>solo mc drifted right and struck gaurdrail. P1 11-44 at scene.</t>
  </si>
  <si>
    <t>solo veh 10851 cvc juv sic. Pass shatered left hip joint.  SE handling arrest</t>
  </si>
  <si>
    <t>8600 La Jolla Blvd</t>
  </si>
  <si>
    <t>P-1 (65-M) made L turn and struck (P-2) ped (59-M) crossing roadway.  P2 suffered fx skull, brian bleed and fx L3.  Life threatening</t>
  </si>
  <si>
    <t>p2 and pass on scooter. P1 veh Violated ROW of P2 made U turn in front of them. Both P2 and pass open leg fx</t>
  </si>
  <si>
    <t>1200 Alta View</t>
  </si>
  <si>
    <t>50-m P1 on bmx bike ran red light and broadsided p2 veh.  Fx femur.  Narcotics found on p1</t>
  </si>
  <si>
    <t>1200 Archer St</t>
  </si>
  <si>
    <t>p1 veh violated ROW of P2 bike.  P2 brain bleed, lac liver, fx vert, 3 fx ribs</t>
  </si>
  <si>
    <t>13300 Rancho Penasquitos bl</t>
  </si>
  <si>
    <t>p1 bike viol ROW of car. P1 fx femur.  Delayed notification of inj. Patrol did collision report, signed by CIB sgt</t>
  </si>
  <si>
    <t>Sunset E. of Hollister</t>
  </si>
  <si>
    <t>4500 Market St</t>
  </si>
  <si>
    <t>ped p2 in xwalk when struck by p1 veh who ran red light.  1180 injuries</t>
  </si>
  <si>
    <t>14200 San Dieguito Rd</t>
  </si>
  <si>
    <t>solo bike. Flat rear tire, lost control and fell. Fx lft femur</t>
  </si>
  <si>
    <t>2700 Genesee Ave</t>
  </si>
  <si>
    <t>DUI p1 stopped then proceeded through red light, collided with p2 mc who had green light.  P2 11-44, p1 arr fel dui/191</t>
  </si>
  <si>
    <t>6000 Rancho Mission</t>
  </si>
  <si>
    <t>p1 mc ran red light broadsided veh who had green light.  P1 fatality, p2 lac spleen</t>
  </si>
  <si>
    <t>4700 Ingraham St.</t>
  </si>
  <si>
    <t>P1 veh turned lft in front of p2 MC. P2 torn aorta, coll lung, liver lacer, fx ribs.  Life threatening.</t>
  </si>
  <si>
    <t>10800 Westview Pkwy</t>
  </si>
  <si>
    <t>P2 bike riding across driveway struck and drug by p1 tow truck. Major abraision injuries</t>
  </si>
  <si>
    <t>1200 F St</t>
  </si>
  <si>
    <t>P1 wheel chair chair entered roadway outside into path of p2. p2 struck p1, bilatteral femur fx's, p2 fled</t>
  </si>
  <si>
    <t>10500 San Diego Mission Rd</t>
  </si>
  <si>
    <t>p1 veh ran red, collision with p2 mc with green light. P2 fx femur.  Cell phone in use</t>
  </si>
  <si>
    <t>3100 Talbot Street</t>
  </si>
  <si>
    <t>Fel dui, p1 driver dui struck parked cars and ped getting out of car.  Fx femur  patrol wrote collision report w/assistance from CIB</t>
  </si>
  <si>
    <t>3500 National Ave</t>
  </si>
  <si>
    <t>p1 veh struck p2 ped in marked xwalk. Brain bleed, rt temprol fx</t>
  </si>
  <si>
    <t>5600 Linda Vista Rd</t>
  </si>
  <si>
    <t>solo cyclist struck racoon in road, life threatening injuries</t>
  </si>
  <si>
    <t>3200 Clairemont Mesa Bl</t>
  </si>
  <si>
    <t>p1 hbd ped ran in xwalk in front of p2 veh which had green light. Fx pelvis</t>
  </si>
  <si>
    <t>8800 Lightwave</t>
  </si>
  <si>
    <t>ped lying in roadway for unk reasons was struck by commercial Frito Lay truck and killed.</t>
  </si>
  <si>
    <t>3100 Sports Arena</t>
  </si>
  <si>
    <t>ped in xwalk sports arena/rosecrans. Susp veh struck ped (likely ran red) and fled scene.  Fx humerus and lacerations.</t>
  </si>
  <si>
    <t>3500 Harbor Dr</t>
  </si>
  <si>
    <t>p1 trac trailer made lft turn in front of p2 mc.  P2 struck p1 and was killed. Collision in National City, courtesy report</t>
  </si>
  <si>
    <t>3500 Collier Ave</t>
  </si>
  <si>
    <t>814</t>
  </si>
  <si>
    <t>solo veh bike, usafe speed, lost control. Open fx right arm</t>
  </si>
  <si>
    <t>4600 Logan Ave</t>
  </si>
  <si>
    <t>fatal HR, PU truck struck ped in roadway then fled scene of foot after crashing into house.  Veh recovered</t>
  </si>
  <si>
    <t>6800 Golfcrest</t>
  </si>
  <si>
    <t>fel DUI, driver left roadway, struck fire hydrant and two fem's sitting on curb.  One fem lacer liver fx pelv, fx femur, fx ribs, other fem cuts bruises</t>
  </si>
  <si>
    <t>3700 Ingraham</t>
  </si>
  <si>
    <t>p1 veh made left turn in front of P2 mc in viol of ROW. P2 died at hosp</t>
  </si>
  <si>
    <t>3800 Ingraham</t>
  </si>
  <si>
    <t>solo scooter into a construction container open fx lft leg</t>
  </si>
  <si>
    <t>1700 Coronado Ave</t>
  </si>
  <si>
    <t>P-1 (29-M)made left turn ifo P2 (24-M) Motorcyclist.  P2 11-44 at scene.  P1 DUI</t>
  </si>
  <si>
    <t>14200 Cuca Street</t>
  </si>
  <si>
    <t>solo veh drifted into parked veh's, driver lac spleen, fx hip, 7 yr old pass back sprain. Drive poss dui drugs, results pending warrant</t>
  </si>
  <si>
    <t>ped crossed roadway outside of xwalk in front of veh. Life threatening injuries.</t>
  </si>
  <si>
    <t>1100 Emerald St</t>
  </si>
  <si>
    <t>ped struck in unmarked xwalk. Brain bleed</t>
  </si>
  <si>
    <t>4200 Balboa Ave</t>
  </si>
  <si>
    <t>p1 ran red light, struck p2 and p3.  P1 dui, p2 sev fx ribs and lacer to head.  11-81 and fel dui</t>
  </si>
  <si>
    <t>ped viol ROWof veh, struck, delayed fatal</t>
  </si>
  <si>
    <t>3300 Upas</t>
  </si>
  <si>
    <t>78 yr old ped voil ROW of veh p2. fx clavical, pelvis, tibia</t>
  </si>
  <si>
    <t>3700 Ocean View Bl</t>
  </si>
  <si>
    <t>ped p2 just outside unmarked xwalk struck by veh that fled.  Fel HR, injuries are life threatening</t>
  </si>
  <si>
    <t>10100 Tierrasanta Bl</t>
  </si>
  <si>
    <t>p1, dui, drove wrong way on divided highway and struck p2 head on.  P1 suffered 1180 inj, p2 suffered fx ribs.  Fel dui pending tox</t>
  </si>
  <si>
    <t>8600 Westmore Rd</t>
  </si>
  <si>
    <t>solo mc into parked veh. 11-44 at scene, unk exact time of collison, discovered later.  Paraphernalia found on deceased by ME</t>
  </si>
  <si>
    <t>5300 College Ave</t>
  </si>
  <si>
    <t>P1 (64-M) made left turn ifo P2 (22-M) Motorcyclist.  P2 suffered fx pelvis and right femur</t>
  </si>
  <si>
    <t>1900 Broadway</t>
  </si>
  <si>
    <t>P-1 veh turned left ifo P-2 motorcycle (28-M).  P-2 suffered internal injury 11-44 at hospital</t>
  </si>
  <si>
    <t>4200 Santo Rd</t>
  </si>
  <si>
    <t>P1 ran red light and struck P2.  P-2 passenger suffered brain bleed and fx clavical.  P1 evaluated and booked for felony DUI</t>
  </si>
  <si>
    <t>17010002714</t>
  </si>
  <si>
    <t>17010001809</t>
  </si>
  <si>
    <t>17010014015</t>
  </si>
  <si>
    <t>17010020461</t>
  </si>
  <si>
    <t>17010019577</t>
  </si>
  <si>
    <t>17010021301</t>
  </si>
  <si>
    <t>17010021567</t>
  </si>
  <si>
    <t>17010029633</t>
  </si>
  <si>
    <t>17010039859</t>
  </si>
  <si>
    <t>17010042746</t>
  </si>
  <si>
    <t>17010043255</t>
  </si>
  <si>
    <t>17010045829</t>
  </si>
  <si>
    <t>17010046473</t>
  </si>
  <si>
    <t>17020000269</t>
  </si>
  <si>
    <t>17020003713</t>
  </si>
  <si>
    <t>1702006483</t>
  </si>
  <si>
    <t>17020010011</t>
  </si>
  <si>
    <t>17020011676</t>
  </si>
  <si>
    <t>17020015072</t>
  </si>
  <si>
    <t>17020015076</t>
  </si>
  <si>
    <t>17020014276</t>
  </si>
  <si>
    <t>17020014362</t>
  </si>
  <si>
    <t>17020024563</t>
  </si>
  <si>
    <t>17020025444</t>
  </si>
  <si>
    <t>17020026339</t>
  </si>
  <si>
    <t>17020042369</t>
  </si>
  <si>
    <t>17020043478</t>
  </si>
  <si>
    <t>17030000804</t>
  </si>
  <si>
    <t>17030002991</t>
  </si>
  <si>
    <t>17030006036</t>
  </si>
  <si>
    <t>17030005918</t>
  </si>
  <si>
    <t>17030017472</t>
  </si>
  <si>
    <t>17030013145</t>
  </si>
  <si>
    <t>17030015722</t>
  </si>
  <si>
    <t>17030016078</t>
  </si>
  <si>
    <t>17030019188</t>
  </si>
  <si>
    <t>17030018757</t>
  </si>
  <si>
    <t>17030021434</t>
  </si>
  <si>
    <t>17030022642</t>
  </si>
  <si>
    <t>17030029139</t>
  </si>
  <si>
    <t>17030029163</t>
  </si>
  <si>
    <t>17030038629</t>
  </si>
  <si>
    <t>17030040292</t>
  </si>
  <si>
    <t>17040001470</t>
  </si>
  <si>
    <t>17040000643</t>
  </si>
  <si>
    <t>17040002876</t>
  </si>
  <si>
    <t>17040006726</t>
  </si>
  <si>
    <t>17040008679</t>
  </si>
  <si>
    <t>17040008383</t>
  </si>
  <si>
    <t>17040010475</t>
  </si>
  <si>
    <t>17040011299</t>
  </si>
  <si>
    <t>17040012858</t>
  </si>
  <si>
    <t>17040026845</t>
  </si>
  <si>
    <t>17040026591</t>
  </si>
  <si>
    <t>17040028006</t>
  </si>
  <si>
    <t>17040031001</t>
  </si>
  <si>
    <t>17040032825</t>
  </si>
  <si>
    <t>17040035955</t>
  </si>
  <si>
    <t>17040037106</t>
  </si>
  <si>
    <t>17040046672</t>
  </si>
  <si>
    <t>17040047324</t>
  </si>
  <si>
    <t>17040051231</t>
  </si>
  <si>
    <t>17040050907</t>
  </si>
  <si>
    <t>17050004709</t>
  </si>
  <si>
    <t>17050010117</t>
  </si>
  <si>
    <t>17050017151</t>
  </si>
  <si>
    <t>17050019742</t>
  </si>
  <si>
    <t>17050021901</t>
  </si>
  <si>
    <t>17050023710</t>
  </si>
  <si>
    <t>17050028659</t>
  </si>
  <si>
    <t>17050027711</t>
  </si>
  <si>
    <t>17050032217</t>
  </si>
  <si>
    <t>17050033241</t>
  </si>
  <si>
    <t>17050035217</t>
  </si>
  <si>
    <t>17050037380</t>
  </si>
  <si>
    <t>17050038601</t>
  </si>
  <si>
    <t>17050045552</t>
  </si>
  <si>
    <t>17050049078</t>
  </si>
  <si>
    <t>17050049872</t>
  </si>
  <si>
    <t>17050050239</t>
  </si>
  <si>
    <t>17050052146</t>
  </si>
  <si>
    <t>17060014340</t>
  </si>
  <si>
    <t>17060018792</t>
  </si>
  <si>
    <t>17060018062</t>
  </si>
  <si>
    <t>17060020680</t>
  </si>
  <si>
    <t>17060020582</t>
  </si>
  <si>
    <t>17060020655</t>
  </si>
  <si>
    <t>17060021759</t>
  </si>
  <si>
    <t>17060023181</t>
  </si>
  <si>
    <t>17060023616</t>
  </si>
  <si>
    <t>17060024855</t>
  </si>
  <si>
    <t>17060031217</t>
  </si>
  <si>
    <t>17060032978</t>
  </si>
  <si>
    <t>17060032273</t>
  </si>
  <si>
    <t>17060031923</t>
  </si>
  <si>
    <t>17060036603</t>
  </si>
  <si>
    <t>17060042288</t>
  </si>
  <si>
    <t>17060044891</t>
  </si>
  <si>
    <t>17060050090</t>
  </si>
  <si>
    <t>17060052029</t>
  </si>
  <si>
    <t>17060052290</t>
  </si>
  <si>
    <t>17070000180</t>
  </si>
  <si>
    <t>17070002963</t>
  </si>
  <si>
    <t>17070006904</t>
  </si>
  <si>
    <t>17070005245</t>
  </si>
  <si>
    <t>17070008099</t>
  </si>
  <si>
    <t>17070021766</t>
  </si>
  <si>
    <t>17070024088</t>
  </si>
  <si>
    <t>17070023422</t>
  </si>
  <si>
    <t>17070024186</t>
  </si>
  <si>
    <t>17070027567</t>
  </si>
  <si>
    <t>17070032855</t>
  </si>
  <si>
    <t>17070046005</t>
  </si>
  <si>
    <t>17080000401</t>
  </si>
  <si>
    <t>17080001625</t>
  </si>
  <si>
    <t>17080005025</t>
  </si>
  <si>
    <t>17080006208</t>
  </si>
  <si>
    <t>17080008960</t>
  </si>
  <si>
    <t>17080009078</t>
  </si>
  <si>
    <t>17080013410</t>
  </si>
  <si>
    <t>17080013797</t>
  </si>
  <si>
    <t>17080036557</t>
  </si>
  <si>
    <t>17080020221</t>
  </si>
  <si>
    <t>17080029328</t>
  </si>
  <si>
    <t>17080031884</t>
  </si>
  <si>
    <t>17080039046</t>
  </si>
  <si>
    <t>17080040438</t>
  </si>
  <si>
    <t>17080041986</t>
  </si>
  <si>
    <t>17080042863</t>
  </si>
  <si>
    <t>17080042353</t>
  </si>
  <si>
    <t>17080046949</t>
  </si>
  <si>
    <t>17080050441</t>
  </si>
  <si>
    <t>17090000198</t>
  </si>
  <si>
    <t>17090002622</t>
  </si>
  <si>
    <t>17090004941</t>
  </si>
  <si>
    <t>17090008693</t>
  </si>
  <si>
    <t>17090016856</t>
  </si>
  <si>
    <t>17090017562</t>
  </si>
  <si>
    <t>17090023472</t>
  </si>
  <si>
    <t>17090031421</t>
  </si>
  <si>
    <t>17090030687</t>
  </si>
  <si>
    <t>17090037662</t>
  </si>
  <si>
    <t>17090038596</t>
  </si>
  <si>
    <t>17090049111</t>
  </si>
  <si>
    <t>17090051265</t>
  </si>
  <si>
    <t>17100002826</t>
  </si>
  <si>
    <t>17100001734</t>
  </si>
  <si>
    <t>17100010190</t>
  </si>
  <si>
    <t>17100013298</t>
  </si>
  <si>
    <t>17100014505</t>
  </si>
  <si>
    <t>17100019757</t>
  </si>
  <si>
    <t>17100024189</t>
  </si>
  <si>
    <t>17100026107</t>
  </si>
  <si>
    <t>17100041791</t>
  </si>
  <si>
    <t>17100047283</t>
  </si>
  <si>
    <t>17100050482</t>
  </si>
  <si>
    <t>17100054736</t>
  </si>
  <si>
    <t>17100058372</t>
  </si>
  <si>
    <t>17100062519</t>
  </si>
  <si>
    <t>17100062353</t>
  </si>
  <si>
    <t>17110003034</t>
  </si>
  <si>
    <t>17110004259</t>
  </si>
  <si>
    <t>17110005414</t>
  </si>
  <si>
    <t>17110009040</t>
  </si>
  <si>
    <t>17110014035</t>
  </si>
  <si>
    <t>17110015112</t>
  </si>
  <si>
    <t>17110016089</t>
  </si>
  <si>
    <t>17110019569</t>
  </si>
  <si>
    <t>17110019486</t>
  </si>
  <si>
    <t>17110027969</t>
  </si>
  <si>
    <t>17110031032</t>
  </si>
  <si>
    <t>17110035164</t>
  </si>
  <si>
    <t>17110035536</t>
  </si>
  <si>
    <t>17110037262</t>
  </si>
  <si>
    <t>17110041454</t>
  </si>
  <si>
    <t>17110041700</t>
  </si>
  <si>
    <t>17110044565</t>
  </si>
  <si>
    <t>17110043667</t>
  </si>
  <si>
    <t>17110047277</t>
  </si>
  <si>
    <t>17120000352</t>
  </si>
  <si>
    <t>17120013295</t>
  </si>
  <si>
    <t>17120017673</t>
  </si>
  <si>
    <t>17120020802</t>
  </si>
  <si>
    <t>17120024256</t>
  </si>
  <si>
    <t>17120027613</t>
  </si>
  <si>
    <t>17120030755</t>
  </si>
  <si>
    <t>17120037846</t>
  </si>
  <si>
    <t>17120046200</t>
  </si>
  <si>
    <t>17120047914</t>
  </si>
  <si>
    <t>12/25/2016</t>
  </si>
  <si>
    <t>Sea World/Friars Rd</t>
  </si>
  <si>
    <t>P-1 (52-F)bicycle crossing road against red light was struck by P-2.  P1 suffered fx pelvis, renal artery laceration, kidney removal, brain inj</t>
  </si>
  <si>
    <t>12/24/2016</t>
  </si>
  <si>
    <t>100 S. 47th Street</t>
  </si>
  <si>
    <t>P1 (16/M) bicyclist rode into the roadway against a red light and was struck by P2.  P1 skull fracture, cerebral hemmorage pending 11-44   P2 (61/M) DUI</t>
  </si>
  <si>
    <t>11/30/2016</t>
  </si>
  <si>
    <t>bicycle vs bicycle in bike lane.  P2 bike suffered life threatening brain injury.</t>
  </si>
  <si>
    <t>11/25/2016</t>
  </si>
  <si>
    <t>2200 Morley st</t>
  </si>
  <si>
    <t>fel hr, bike p1 ran stop sign struck by wb p2. P2 fled scene.  Tib/fib fx</t>
  </si>
  <si>
    <t>11/7/2016</t>
  </si>
  <si>
    <t>3800 47th</t>
  </si>
  <si>
    <t>veh vs bike. Bike p1, p1 fx femur</t>
  </si>
  <si>
    <t>10/18/2016</t>
  </si>
  <si>
    <t>2500 ingraham st</t>
  </si>
  <si>
    <t>bike p1, ran red light and struck by car. Brain bleed, 7" laceration to chin, missing teeth, no helmet</t>
  </si>
  <si>
    <t>10/16/2016</t>
  </si>
  <si>
    <t>3000 Garnet Avenue</t>
  </si>
  <si>
    <t>P1 (58/F)bicyclist,  hit metal plate in road and lost control.  P1 suffered a brain bleed, fx C5 and laceration to right side of head</t>
  </si>
  <si>
    <t>9/14/2016</t>
  </si>
  <si>
    <t>6400 Cowles Mtn Bl</t>
  </si>
  <si>
    <t>solo bike lost control on 10% downhill grade, overturned. Serious head injury. Was wearing helmet.</t>
  </si>
  <si>
    <t>7/17/2016</t>
  </si>
  <si>
    <t>9500 La Jolla Farms</t>
  </si>
  <si>
    <t>solo bike 71-F on motorized bike unk reason lost control fell off, sustained brain bleed and mult facial fx's</t>
  </si>
  <si>
    <t>6/18/2016</t>
  </si>
  <si>
    <t>1300 Catalina Blvd</t>
  </si>
  <si>
    <t>P1 veh S/B on Catalina Bl veh made left turn at Pt Loma Bl ifo P2 (64 y/o) bike  who was N/B on Catalina Bl .  P2 suffered open fx l tib/fib, fx ribs, disloc hip</t>
  </si>
  <si>
    <t>4/7/2016</t>
  </si>
  <si>
    <t>13300 Paseo Del Verano Norte</t>
  </si>
  <si>
    <t>solo bike making turn into Rancho Bernardo Winery.  Bike slid out from under P1, fell onto leg in roadway. Fx femur</t>
  </si>
  <si>
    <t>3/19/2016</t>
  </si>
  <si>
    <t>800 Hornblend</t>
  </si>
  <si>
    <t>bike p1 went through stop sign, hit back of p2 veh then hit by p3 veh.  P1 mult skull fx, brain bleed</t>
  </si>
  <si>
    <t>3/9/2016</t>
  </si>
  <si>
    <t>1300 Sampson St</t>
  </si>
  <si>
    <t>p1 bike ducked under crossing gates at trolley stop, rode across tracks and was struck and killed by w/b trolley car.</t>
  </si>
  <si>
    <t>2/20/2016</t>
  </si>
  <si>
    <t>W. Mission Bay/Gleason Rd</t>
  </si>
  <si>
    <t>bike p1 vs motorcycle. 21453a cvc violated by p1. brain bleed</t>
  </si>
  <si>
    <t>2/17/2016</t>
  </si>
  <si>
    <t>5200 El Cajon Bl</t>
  </si>
  <si>
    <t>fel HR. P1 veh turned left in front of p2 bike.  P2 deep avulsion to head and fx ribs</t>
  </si>
  <si>
    <t>2/15/2016</t>
  </si>
  <si>
    <t>6100 Imperial Avenue</t>
  </si>
  <si>
    <t>solo bike. 13 yr male riding down 15% grade on bike w/no brakes or helmet.  Collided with barrier and vaulted, hiting head on trolley rail.  11-44 at scene.</t>
  </si>
  <si>
    <t>1/23/2016</t>
  </si>
  <si>
    <t>4730 Lansdale</t>
  </si>
  <si>
    <t>solo bike, lost control for unk reason, fx femur</t>
  </si>
  <si>
    <t>12/21/2016</t>
  </si>
  <si>
    <t>3200 Ingraham St</t>
  </si>
  <si>
    <t>MC rear ended stopped veh, MC fx tib/fib</t>
  </si>
  <si>
    <t>12/9/2016</t>
  </si>
  <si>
    <t>8400 Camino Sante Fe</t>
  </si>
  <si>
    <t>Veh p1 made left turn in front of MC p2, fx femur, fx rt arm.  Patrol 11-80, no AIB avail for collision</t>
  </si>
  <si>
    <t>11/19/2016</t>
  </si>
  <si>
    <t>1730 San Diego Ave</t>
  </si>
  <si>
    <t>P1 Veh in # 2 lane made left turn in front of  P2 M/C (58/F) in #1 lane.  P2 sustained open fx to right tib/fib</t>
  </si>
  <si>
    <t>700 Picador</t>
  </si>
  <si>
    <t>solo mc struck power box, 1144 at scene</t>
  </si>
  <si>
    <t>11/5/2016</t>
  </si>
  <si>
    <t>5900 Tonawanda</t>
  </si>
  <si>
    <t>mc vs parked veh, mc p1 rt tib/fib open fx</t>
  </si>
  <si>
    <t>11/3/2016</t>
  </si>
  <si>
    <t>1500 Linbrook Dr</t>
  </si>
  <si>
    <t>mc vs veh, mc p2. p2 bilateral femur fx</t>
  </si>
  <si>
    <t>11/1/2016</t>
  </si>
  <si>
    <t>4600 mission gorge pl</t>
  </si>
  <si>
    <t>mc fel fail to yield, mc rear ended veh fx pelvis,femur</t>
  </si>
  <si>
    <t>10/26/2016</t>
  </si>
  <si>
    <t>3500 Norman Scott Rd</t>
  </si>
  <si>
    <t>P1 veh made left turn viol ROW of P2 mc, p2 suffered fx pelvis</t>
  </si>
  <si>
    <t>10/14/2016</t>
  </si>
  <si>
    <t>7615 Siempre Viva Rd</t>
  </si>
  <si>
    <t>P1 (24/M) motorcyclist struck a curb while doing stunts in a parking lot and was ejected from MC.  P1 suffered a compound Fx to right ankle.</t>
  </si>
  <si>
    <t>10/12/2016</t>
  </si>
  <si>
    <t>5300 Montezuma Road</t>
  </si>
  <si>
    <t>P1 (21-M)  solo motorcylist lost control at high rate of speed.  Sustained amputation to both legs and brain bleed</t>
  </si>
  <si>
    <t>10/6/2016</t>
  </si>
  <si>
    <t>3500 Morena Bl</t>
  </si>
  <si>
    <t>MC p1 unsafe speed. Struck veh. P1 open fx rt tib/fib</t>
  </si>
  <si>
    <t>9/27/2016</t>
  </si>
  <si>
    <t>3200 Midway Drive</t>
  </si>
  <si>
    <t>P-1 made a u-turn in front of P-2 (Motorcycle).  P-2 suffered Fx Left Femur and Tibia</t>
  </si>
  <si>
    <t>9/16/2016</t>
  </si>
  <si>
    <t>3200 Barnett Ave</t>
  </si>
  <si>
    <t>p1 veh made turn on left red arrow in front of p2 MC.  P2 suffered fx pelvis/humerus</t>
  </si>
  <si>
    <t>9/13/2016</t>
  </si>
  <si>
    <t>6000 Wunderlin</t>
  </si>
  <si>
    <t>solo veh mc lost control, no helmet, struck curb and fell of.  Head injury, diaphragmatic rupture, fx rib, tib fib</t>
  </si>
  <si>
    <t>9/9/2016</t>
  </si>
  <si>
    <t>Ted Williams/I-15</t>
  </si>
  <si>
    <t>p2 was wb Ted Williams, P1 (88-M) made left in front of p2. p2 mult fx left arm and dislocated hip</t>
  </si>
  <si>
    <t>9/3/2016</t>
  </si>
  <si>
    <t>3400 El Cajon Blvd</t>
  </si>
  <si>
    <t>P-1 (MC) made left turn in front of P-2.   P2 fled scene.  Handled by patrol as 20002. On 10/20/16 advised P1 pass had mult fx to hip that reqired surgery.</t>
  </si>
  <si>
    <t>8/27/2016</t>
  </si>
  <si>
    <t>21300 San Pasqual Valley Rd</t>
  </si>
  <si>
    <t>solo mc, unsafe speed, brain injury, open fx rt wrist, fx rt elbow, rt collapsed lung</t>
  </si>
  <si>
    <t>8/19/2016</t>
  </si>
  <si>
    <t>9600 Miramar Way</t>
  </si>
  <si>
    <t>mc p2 eb miramar way, p1 veh turned left in front of p2.  p2 struck p1 and was ejected.  11-44</t>
  </si>
  <si>
    <t>8/12/2016</t>
  </si>
  <si>
    <t>5300 Regents Rd</t>
  </si>
  <si>
    <t>p1 mc high speed struck p2 as he was passing.  P1 was thrown from bike and 11-44 at scene</t>
  </si>
  <si>
    <t>8/6/2016</t>
  </si>
  <si>
    <t>600 University Ave</t>
  </si>
  <si>
    <t>p1 veh turned left in front of P2 MC, striking him.  P2 suffered severe lft leg injury, open tib fib, fx femur</t>
  </si>
  <si>
    <t>8/3/2016</t>
  </si>
  <si>
    <t>1600 Palm Ave</t>
  </si>
  <si>
    <t>mc w/pass passed veh on right as p2 was making legal right turn, struck p2.  serious injuries</t>
  </si>
  <si>
    <t>2400 Sunset Cliffs</t>
  </si>
  <si>
    <t>P1 MC spitting lanes at unsafe speed struck rear of P2 veh changing lanes.  Tramatic ankle injury require surgery</t>
  </si>
  <si>
    <t>7/13/2016</t>
  </si>
  <si>
    <t>3800 National Avenue</t>
  </si>
  <si>
    <t>P2 mc was stopped for veh pulling out. P1 veh distracted by cell, rear ended P2.  P2 brain bleed</t>
  </si>
  <si>
    <t>7/11/2016</t>
  </si>
  <si>
    <t>9200 Aero Dr</t>
  </si>
  <si>
    <t>MC P1 high rate of speed, struck veh unk or object open fx tib fib dui notify pending for P1</t>
  </si>
  <si>
    <t>7/10/2016</t>
  </si>
  <si>
    <t>3000 Grape Street</t>
  </si>
  <si>
    <t>P1 motorcycle S/B on Fern.  Lost control of mc and laid bike down.  P1 sustained a fx to Left femur and laceration to lower lip req surgery</t>
  </si>
  <si>
    <t>7/8/2016</t>
  </si>
  <si>
    <t>2400 W. Mission Bay Dr</t>
  </si>
  <si>
    <t>P1 Motorcycle splitting lanes Sideswipes P-2, strikes rear of P3 and ejected.  11-44 at scene.</t>
  </si>
  <si>
    <t>7/7/2016</t>
  </si>
  <si>
    <t>10000 Clairemont Mesa Bl</t>
  </si>
  <si>
    <t>P1 and P2 (Motorcycles) stopped in traffic lane struck from behind by P3 (veh).  P3 fled scene on foot.  P1 11-44 at hosp.  P2 complaint of pain to Left shoulder</t>
  </si>
  <si>
    <t>6/24/2016</t>
  </si>
  <si>
    <t>San Pasqual Valley Rd</t>
  </si>
  <si>
    <t>P-1 (22/M) motorcycle driving W/B lost control and slid into path of Veh driving E/B.  P1 11-44 at scene</t>
  </si>
  <si>
    <t>6/22/2016</t>
  </si>
  <si>
    <t>800 Washington St</t>
  </si>
  <si>
    <t>P1 (vespsa) was NB on 4000 8th Avenue and ran red light at Washington st.  P1 was struck by P2 who was WB on Washington St.  P1 suffered a FX pelvis</t>
  </si>
  <si>
    <t>6/20/2016</t>
  </si>
  <si>
    <t>300 Cottonwood Rd</t>
  </si>
  <si>
    <t>P1 made left turn ifo P2 (M/C).  P1 fled scene.  P2 sustained FX L-Humerus and 7 inch avulsion to upper L- arm</t>
  </si>
  <si>
    <t>6/5/2016</t>
  </si>
  <si>
    <t>3300 Murray Ridge Road</t>
  </si>
  <si>
    <t>solo MC high rate of speed lost control and struck tree then house.  Major injuries</t>
  </si>
  <si>
    <t>5/31/2016</t>
  </si>
  <si>
    <t>mc p2 solo collision, unable to negotiate turn, hit guard rail and parked veh.  Fx femur, scapula, lft pulminary contusion, laceration lft knee</t>
  </si>
  <si>
    <t>5/13/2016</t>
  </si>
  <si>
    <t>2400 Harbor Dr</t>
  </si>
  <si>
    <t>P1 veh, P2 MC, 22100b cvc primary coll factor. Fx femur, rup spleen for p2</t>
  </si>
  <si>
    <t>5/8/2016</t>
  </si>
  <si>
    <t>Del Mar Heights Rd/Boquita Dr</t>
  </si>
  <si>
    <t>P1 veh made left turn in front of P2 motorcycle.  Fx l wrist, fx clavical, colapsed lungs</t>
  </si>
  <si>
    <t>4/23/2016</t>
  </si>
  <si>
    <t>5555 Santa Fe Street</t>
  </si>
  <si>
    <t>P1 pulled out in front of P2 mc. P2 struck p1 then hit p3. P2 11-44</t>
  </si>
  <si>
    <t>4/10/2016</t>
  </si>
  <si>
    <t>6300 Imperial Ave</t>
  </si>
  <si>
    <t>p1 mc pulled out into street from curb in front of p2.  P2 struck rt side of p1. p1 suffered poss loss of lft foot.  P2 arr for misd dui (.16 BAC)</t>
  </si>
  <si>
    <t>4/9/2016</t>
  </si>
  <si>
    <t>3900 Morena Bl</t>
  </si>
  <si>
    <t>mc p1, nb Morena bl, ran red light at Avati drive, struck p2.  11-44 at hospital</t>
  </si>
  <si>
    <t>4/3/2016</t>
  </si>
  <si>
    <t>3200 Genesee</t>
  </si>
  <si>
    <t>solo mc unsafe movement to right, hit guardrail.  11-44</t>
  </si>
  <si>
    <t>4/1/2016</t>
  </si>
  <si>
    <t>4100 54th Street</t>
  </si>
  <si>
    <t>solo mc high speed, went into wobble and struck parked suv, 11-44 at hospital</t>
  </si>
  <si>
    <t>3/28/2016</t>
  </si>
  <si>
    <t>100 W. Laurel ST</t>
  </si>
  <si>
    <t>p1 scooter rear ended p2 suv which was stopped in turn lane. P1 11-44</t>
  </si>
  <si>
    <t>3/27/2016</t>
  </si>
  <si>
    <t>4400 Twain</t>
  </si>
  <si>
    <t>solo mc exited lot, part of fender broke off, caged tire. P1 went down with open ankle fx.  Patrol did collision report</t>
  </si>
  <si>
    <t>3/21/2016</t>
  </si>
  <si>
    <t>1100 Euclid Ave</t>
  </si>
  <si>
    <t>P1 MC exited freeway ramp from 94, made u turn in front of P2 veh. P1 suffered fx mandible and severe laceration to chin requiring surgery</t>
  </si>
  <si>
    <t>3/13/2016</t>
  </si>
  <si>
    <t>3200 El Cajon Bl</t>
  </si>
  <si>
    <t>p1 motorcycle ran red light at ecb/805 ramp, struck by p2 veh.  P1 open left ankle fx</t>
  </si>
  <si>
    <t>3/4/2016</t>
  </si>
  <si>
    <t>5400 55th St</t>
  </si>
  <si>
    <t>p1 veh turned left in front of p2 MC. P2 fx femur, fx cerv spine</t>
  </si>
  <si>
    <t>2/28/2016</t>
  </si>
  <si>
    <t>400 S Medowbrook</t>
  </si>
  <si>
    <t>P1 viol 21804a, struck P2 motorcycle.  Fx ribs/pelvis</t>
  </si>
  <si>
    <t>2/24/2016</t>
  </si>
  <si>
    <t>6300 College grove way</t>
  </si>
  <si>
    <t>solo MC lost control laid down bike. Open fx left arm.  Cited for Misd DUI</t>
  </si>
  <si>
    <t>2/12/2016</t>
  </si>
  <si>
    <t>6800 Calle Cristobal</t>
  </si>
  <si>
    <t>P1 MC lost control of bike on turn and laid it down.  Separated from bike into path of P2 who stuck him.  11-44</t>
  </si>
  <si>
    <t>2/9/2016</t>
  </si>
  <si>
    <t>2500 Camino Del Rio S</t>
  </si>
  <si>
    <t>P-1 (34-M) was riding WB Cam Del Rio S and drifted to the right and struck the curb. P-1 was ejected and slid across an adj dirt path as V-1 landed on his back. P-1 suffered Mult. Spinal F/X and Paralysis</t>
  </si>
  <si>
    <t>1/11/2016</t>
  </si>
  <si>
    <t>2700 Midway Drive</t>
  </si>
  <si>
    <t>West patrol did t/c as 11-81. P1 dui viol right of way of P2 scooter. P2 suffered fx femur, lac liver. Felony injuries.</t>
  </si>
  <si>
    <t>10/15/2016</t>
  </si>
  <si>
    <t>7450 Olivetas Ave</t>
  </si>
  <si>
    <t>vehicle failed to negotiate curve, went into building, killed sleeping resident inside buiding, a retirement home.</t>
  </si>
  <si>
    <t>12/31/2016</t>
  </si>
  <si>
    <t>4700 Fairmount Avenue</t>
  </si>
  <si>
    <t>P1 (25/M) pedestrain crossed in front of vehicle (P2).  P1 11-44</t>
  </si>
  <si>
    <t>P1 (42/M) (Ped)ran into roadway between two controlled intersections and was struck by P2 (Veh).  P1 11-44 at scene.</t>
  </si>
  <si>
    <t>12/18/2016</t>
  </si>
  <si>
    <t>3700 Rosecrans</t>
  </si>
  <si>
    <t>p1 struck 2 peds in road, vaulted ped1, dragged ped 2, major injuries. Fled scene, later 10-16 after pursuit crash. Dui</t>
  </si>
  <si>
    <t>12/14/2016</t>
  </si>
  <si>
    <t>5000 El Cajon Bl</t>
  </si>
  <si>
    <t>p1 veh struck ped in unm xwalk, head and tounge laceration. P1 fled scene. Later 10-16</t>
  </si>
  <si>
    <t>12/8/2016</t>
  </si>
  <si>
    <t>13200 Rancho Penasquitos Bl</t>
  </si>
  <si>
    <t>ped crossed in viol of don’t walk signal, struck by veh. Ped p1, 11-44</t>
  </si>
  <si>
    <t>11/28/2016</t>
  </si>
  <si>
    <t>6100 Arosa St</t>
  </si>
  <si>
    <t>P1 and V1 were in resd driveway, P1 was out of V1, which began rolling backwards, P1 was run over by his own veh. Fx pelvis, serious head injury</t>
  </si>
  <si>
    <t>11/26/2016</t>
  </si>
  <si>
    <t>8400 Blue Lake Dr</t>
  </si>
  <si>
    <t>fel HR, ped p2 struck by unk veh in the unmarked xwalk of blue lake and jackson. Veh fled scene</t>
  </si>
  <si>
    <t>11/10/2016</t>
  </si>
  <si>
    <t>1500 47th Street</t>
  </si>
  <si>
    <t>ped p1 struck by veh p2, ped serious injuries</t>
  </si>
  <si>
    <t>11/9/2016</t>
  </si>
  <si>
    <t>7300 Ronson Rd</t>
  </si>
  <si>
    <t>ped p1 struck by veh p2, ped brain bleed, multple facial fx's, rt transverse process fx</t>
  </si>
  <si>
    <t>11/8/2016</t>
  </si>
  <si>
    <t>9300 Balboa Ave</t>
  </si>
  <si>
    <t>P1 (68-F) ped struck by veh while crossing roadway outside a crosswalk.  P1  11-44</t>
  </si>
  <si>
    <t>10800 Carmel Mtn Rd</t>
  </si>
  <si>
    <t>veh vs ped. Ped p1 not  in unmarked xwalk struck by p2 veh. Ped 11-44</t>
  </si>
  <si>
    <t>11/2/2016</t>
  </si>
  <si>
    <t>2100 commercial st</t>
  </si>
  <si>
    <t>ped vs veh, ped p1, originally 11-81 then later discovered fx pelvis.</t>
  </si>
  <si>
    <t>10/13/2016</t>
  </si>
  <si>
    <t>3700 Lebon Dr</t>
  </si>
  <si>
    <t>ped struck at intersection controlled by traffic signals, unk fault, patrol inv. Later determined ped had brain bleed.</t>
  </si>
  <si>
    <t>10/7/2016</t>
  </si>
  <si>
    <t>4300 Fanuel St</t>
  </si>
  <si>
    <t>11-81 hr by northern patrol, vict ended up having mouth injuries, loss teeth which will require surgery to repair, upgraded to fel</t>
  </si>
  <si>
    <t>900 W. Mission Bay Dr</t>
  </si>
  <si>
    <t>P1 Ped viol ROW of veh, struck in traffic lanes, collapsed lung, 3 fx ribs, laceration back of head</t>
  </si>
  <si>
    <t>10/5/2016</t>
  </si>
  <si>
    <t>3300 Rosecrans</t>
  </si>
  <si>
    <t>ped walked in front of veh, tib/fib, head inj, 11-44 2 days later. ME #16-2346</t>
  </si>
  <si>
    <t>10/1/2016</t>
  </si>
  <si>
    <t>300 S. 47th Street</t>
  </si>
  <si>
    <t>P1 (ped) crossing 47th , walked into the path of P2.  P1 suffered Fx R- femur and laceration to back of head</t>
  </si>
  <si>
    <t>2000 Fifth Ave</t>
  </si>
  <si>
    <t>p1 veh struck p2 (89-M) in unmarked xwalk in motorized wheelchair, closed head inj, fx pelvis 11-44 following day me #2255</t>
  </si>
  <si>
    <t>9/24/2016</t>
  </si>
  <si>
    <t>5459 Imperial Ave</t>
  </si>
  <si>
    <t>3 year old playing in driveway was run over by uncle driving truck . Unsafe start</t>
  </si>
  <si>
    <t>9800 Genesee Ave</t>
  </si>
  <si>
    <t>ped was attempt 1145 laying in traffic lanes, unk veh ran over legs, open tib/fib, veh did not stop. HR</t>
  </si>
  <si>
    <t>9/22/2016</t>
  </si>
  <si>
    <t>700 W. Date</t>
  </si>
  <si>
    <t>P1 veh accel from stop sign and struck ped in unmark xwalk at intersection. Pelv fx, brain bleed. 11-44 9/27/16 me#162252</t>
  </si>
  <si>
    <t>9/20/2016</t>
  </si>
  <si>
    <t>P-1 drove thru intersection on red light and onto sidewalk striking P-2 (ped). P-1 fled scene and stopped a few blocks away.  Unk if P-1 had med issue</t>
  </si>
  <si>
    <t>2800 El Cajon Bl</t>
  </si>
  <si>
    <t>ped p1 crossed El Cajon against no ped signs, struck by veh, ped 11-44</t>
  </si>
  <si>
    <t>9/11/2016</t>
  </si>
  <si>
    <t>ped p1 in roadway, struck by p2 then other vehicles.  All veh left scene. HR</t>
  </si>
  <si>
    <t>9/10/2016</t>
  </si>
  <si>
    <t>5900 University Ave</t>
  </si>
  <si>
    <t>Ped P1 forgot purse on bus, chased after bus, fell down, rear leg run over. Open fx</t>
  </si>
  <si>
    <t>9/7/2016</t>
  </si>
  <si>
    <t>2206 Torrey Pines Rd</t>
  </si>
  <si>
    <t>p1 75-F mistook acc for brake, went over grass area in parking lot and struck sleeping transient.  Fx vert, pelv</t>
  </si>
  <si>
    <t>9/1/2016</t>
  </si>
  <si>
    <t>6100 Montazuma</t>
  </si>
  <si>
    <t>ped p1 21950b cvc walked out into traffic to approach a group on the other side of the street.  fx back, paralysis</t>
  </si>
  <si>
    <t>4500 Hiltop Dr</t>
  </si>
  <si>
    <t>ped p1 (10-m) ran out in front of veh.  Open fx lft leg, tooth knocked out.</t>
  </si>
  <si>
    <t>8/23/2016</t>
  </si>
  <si>
    <t>3600 5th Avenue</t>
  </si>
  <si>
    <t>Ped P1 ran in front of P2 veh.  P2 fled scene and was arrested later. P2 was dui</t>
  </si>
  <si>
    <t>8/21/2016</t>
  </si>
  <si>
    <t>6639 Mira Mesa Bl</t>
  </si>
  <si>
    <t>ped p1 hbd, layed down in front of p2 and was run over.  P2 left scene.  Ped 1144</t>
  </si>
  <si>
    <t>8/20/2016</t>
  </si>
  <si>
    <t>ped p1 viol r.o.w. of p2 veh. P2 struck ped in street then fled. Ped 1144 (No id yet) susp veh later recovered.</t>
  </si>
  <si>
    <t>4450 Dwight St</t>
  </si>
  <si>
    <t>ped p1 75-m, viol row of p2 veh. Facial fx's requ surgery</t>
  </si>
  <si>
    <t>8/9/2016</t>
  </si>
  <si>
    <t>4000 3rd Ave/east alley</t>
  </si>
  <si>
    <t>p2 transient lying in alley had legs run over by p1.  fx fem</t>
  </si>
  <si>
    <t>4350 University Ave</t>
  </si>
  <si>
    <t>ped p1 (jane doe) stepped off sidwalk into path of p2, life threatening brain trauma. Jane Doe, per cal id is Nikko Ozu CDL D5051313</t>
  </si>
  <si>
    <t>8/8/2016</t>
  </si>
  <si>
    <t>4900 Holly St</t>
  </si>
  <si>
    <t>fel HR, ped hit by unk veh, hosp called pd, fx tib/fib, nfd</t>
  </si>
  <si>
    <t>8/5/2016</t>
  </si>
  <si>
    <t>1300 Fashion Valley Rd</t>
  </si>
  <si>
    <t>p2 ped struck in parking lot by p1 veh. Orignially 11-81, hosp fu by patrol indicated fx foot and skull fx.  Patrol handled 11-80</t>
  </si>
  <si>
    <t>900 Garnet Ave</t>
  </si>
  <si>
    <t>fel hr, p1 crossed into oncoming lane, struck 3 peds, serious injuries.  Fled scene.</t>
  </si>
  <si>
    <t>8/4/2016</t>
  </si>
  <si>
    <t>3001 Clairemont Drive</t>
  </si>
  <si>
    <t>P1 poss intox ped poss lying in parking lot of mcdonalds. P2 backed out of stall and ran over p1.  fx pelvis, inter inj</t>
  </si>
  <si>
    <t>7/22/2016</t>
  </si>
  <si>
    <t>P2 (53/M) struck P1  (unidentified male pedestrain) who was standing in the roadway.  P1 suffered brain bleed, fx to left femur and fx to rt forearm</t>
  </si>
  <si>
    <t>7/18/2016</t>
  </si>
  <si>
    <t>4600 Ingraham Street</t>
  </si>
  <si>
    <t>p1 skateboarder entered intersection on do not walk signal, hit by P2 who had green light. Fatal head injury</t>
  </si>
  <si>
    <t>100 Broadway</t>
  </si>
  <si>
    <t>P1 (pedestrian) struck by vehicle while crossing intersection diagonally.  P1 sustained multiple fx to pelvis, lacerations and hematoma to back of head. Delayed fatal 7/18/16 ME #16-01707</t>
  </si>
  <si>
    <t>7/2/2016</t>
  </si>
  <si>
    <t>P2 veh struck P1 ped who was walking in crosswalk against signal.  P1 suffered brain bleed, skull fx, internal organ lacerations,  fx L humerus and femur</t>
  </si>
  <si>
    <t>3100 G Street</t>
  </si>
  <si>
    <t>P1 skateboarder riding downhill rode into the side of P2 (dump truck)  P1 left leg rolled over.  P1 had large alvusion to L leg and laceration above L eye</t>
  </si>
  <si>
    <t>6/4/2016</t>
  </si>
  <si>
    <t>1000 South 43rd Street</t>
  </si>
  <si>
    <t>P1 ped crossed against light, hit by p2 (77-M) who left scene and sent family member later.  P1 fx femur, brain bleed. Eval 20001 cvc</t>
  </si>
  <si>
    <t>6/3/2016</t>
  </si>
  <si>
    <t>4800 Clairemont Mesa Bl</t>
  </si>
  <si>
    <t>p1 made unsfe right, hit parked cars, one being worked on by p3 and p4. serious injuries to p3 and p4</t>
  </si>
  <si>
    <t>4000 Sports Arena Bl</t>
  </si>
  <si>
    <t>P1 ped walked into path of P2 veh in viol of 21954a, fx lft femur</t>
  </si>
  <si>
    <t>5/22/2016</t>
  </si>
  <si>
    <t>S/Alley 2200 Imperial</t>
  </si>
  <si>
    <t>Transient sleeping in bag in alley had legs run over by unk veh.  Fx ankle.  Taken as Fel HR</t>
  </si>
  <si>
    <t>13555 Boquita Dr</t>
  </si>
  <si>
    <t>69 yr old fem P1 at school back into car then put in drive, pedal misaplication. Struck 9 peds.  Fx femur most serious</t>
  </si>
  <si>
    <t>5/11/2016</t>
  </si>
  <si>
    <t>2000 Dairy Mart Rd</t>
  </si>
  <si>
    <t>ped p1 crossed roadway outside xwalk in path of p2. ped struck and killed.  P2 determined to be dui marijuana.  Misd dui</t>
  </si>
  <si>
    <t>5th Av / G Street</t>
  </si>
  <si>
    <t>Fel HR. P1 turned right on red light and struck P2 an intox ped.  Facial injuries, unconscious</t>
  </si>
  <si>
    <t>4200 Mission Bay Drive</t>
  </si>
  <si>
    <t>P1 ped stopped in #3 lane, got out of car and into #2 lane when hit by P2 who was in sb #2 lane. P1 11-44</t>
  </si>
  <si>
    <t>5/2/2016</t>
  </si>
  <si>
    <t>5800 Linda Vista Rd</t>
  </si>
  <si>
    <t>Ped P1 walked into the roadway into the path of w/b p2.  Ped 11-44</t>
  </si>
  <si>
    <t>4/26/2016</t>
  </si>
  <si>
    <t>3900 Arriba Street</t>
  </si>
  <si>
    <t>P1 struck ped P2 in crosswalk. P2 suffered life threatening head injuries.</t>
  </si>
  <si>
    <t>4/15/2016</t>
  </si>
  <si>
    <t>3400 Kearny Villa Rd</t>
  </si>
  <si>
    <t>Fel HR.  Ped, p1 (hbd 16 yr old) in the street struck by unk veh that fled.  Fx rt tib/fib</t>
  </si>
  <si>
    <t>4/5/2016</t>
  </si>
  <si>
    <t>400 Camino Del Rio S</t>
  </si>
  <si>
    <t>4 yr old ran out from behind parked car into street, struck by p2.  fx lft femur, abraisions</t>
  </si>
  <si>
    <t>3/16/2016</t>
  </si>
  <si>
    <t>1400 Euclid Ave</t>
  </si>
  <si>
    <t>20001.  Ped p1 crossing street at Euclid/Lyon. P2, motorcycle struck p1 in intersection and fled scene.</t>
  </si>
  <si>
    <t>10600 Carmel Mountain Rd</t>
  </si>
  <si>
    <t>P1, ped, ran out in front of p2, veh. P1 lacerated liver, brain bleed</t>
  </si>
  <si>
    <t>3/14/2016</t>
  </si>
  <si>
    <t>2700 Garnet</t>
  </si>
  <si>
    <t>ped p1 ran out in front of P2 veh.  Ped sustained life threatening injuries, skull,pelvic fx's and bleeds</t>
  </si>
  <si>
    <t>3/11/2016</t>
  </si>
  <si>
    <t>5000 Fairmount Ave</t>
  </si>
  <si>
    <t>P1 ped walked out into roadway in front of nb p2 veh.  1144 at scene.</t>
  </si>
  <si>
    <t>4400 Pacific Highway</t>
  </si>
  <si>
    <t>p1 veh made lft turn against no left turn sign, hit p2 ped. Brain bleed, fx pelvis and tib/fib, hematoma on head</t>
  </si>
  <si>
    <t>3/7/2016</t>
  </si>
  <si>
    <t>W. Ash/Front Street</t>
  </si>
  <si>
    <t>ped p2 in marked xwalk w/signal hit by p1 (MTS bus) making left turn.  Skull fx, brain bleed</t>
  </si>
  <si>
    <t>2/25/2016</t>
  </si>
  <si>
    <t>900 Prospect</t>
  </si>
  <si>
    <t>p1 veh struck p2 and p2 peds.  Originally 11-81, report done by Norther patrol.  Later determined to be 11-80  Patrol wrote with AIB advising. Mult fx vert.</t>
  </si>
  <si>
    <t>4900 Imperial Ave</t>
  </si>
  <si>
    <t>Fel HR p1 veh made left turn and struck Ped in xwalk at low speed.  Fx ankle. Fled scene</t>
  </si>
  <si>
    <t>4400 Santo Rd</t>
  </si>
  <si>
    <t>Dui drugs/Hr driver struck 10, 12 yr old girls on sidewalk.  Fled scene then returned, 10 yr not expected to survive</t>
  </si>
  <si>
    <t>1200 S. 47th Street</t>
  </si>
  <si>
    <t>fel hr done by SE div officers then injuries upgraded.   Ped has fx lft wrist, pelvis, torn urithra. Susp veh unk wht sedan</t>
  </si>
  <si>
    <t>3800 Crown Point Dr</t>
  </si>
  <si>
    <t>fel dui P1 veh struck p2 jogger then fled. Struck other vehicles before stopping. 3 yr old in veh, fel child endangerment.  .26 bac PAS</t>
  </si>
  <si>
    <t>2/14/2016</t>
  </si>
  <si>
    <t>3200 Imperial</t>
  </si>
  <si>
    <t>Ped P1 walked into path of p2 veh.  Ped fx right arm, rt leg, internal bleeding. P1 11-44 on 021815@1505 hours. ME #1600460</t>
  </si>
  <si>
    <t>10200 Reagan Rd</t>
  </si>
  <si>
    <t>ped p2 in unmark xwalk struck at 25mph by P1. P2 11-44 at hosp</t>
  </si>
  <si>
    <t>3500 College Ave</t>
  </si>
  <si>
    <t>Fel HR, P1 ran red light and struck P2 in the xwalk.  P2 fx lft femur, P1 fled scene.</t>
  </si>
  <si>
    <t>800 San Diego Place</t>
  </si>
  <si>
    <t>P1 dui struck ped in road then fled scene.  Involved in several other HR's. SIC  DA DUI Homicide unit case</t>
  </si>
  <si>
    <t>1800 Harbor Drive</t>
  </si>
  <si>
    <t>ped p1, veh P2. Fx rt tib/fib. P2 fled scene Fel HR</t>
  </si>
  <si>
    <t>2/11/2016</t>
  </si>
  <si>
    <t>P-1 (23-M) was SB LJ Blvd approaching crosswalk at Westborne St and struck P-2 (69-M) who was walking WB in the crosswalk. P-1 suff. F/X Pelvis and R-Hip</t>
  </si>
  <si>
    <t>1/30/2016</t>
  </si>
  <si>
    <t>6200 Jeff Street</t>
  </si>
  <si>
    <t>P-1 (26-F) was having a verb 415 with the R/O of vehicle (W-1/Boyfriend). P-1 grabbed keys from W-1 and started V-1.  As P-1 pulled away from the curb at 6200 Jeff Street as P-2 R/R Pass (54-F) was exiting vehicle. Open FX to her R-Ankle</t>
  </si>
  <si>
    <t>7200 Convoy Ct</t>
  </si>
  <si>
    <t>Ped p1 68 y/o F, dark cothing in poor lighted area walked in front of P2, 11-44</t>
  </si>
  <si>
    <t>1/22/2016</t>
  </si>
  <si>
    <t>SR 163 to Friars Rd</t>
  </si>
  <si>
    <t>CHP Assumed Investigation 01-28-16/On freeway, chp ref to inv. Intox ped p1 struck by veh. Major injuries. Eval for 20001 on P2</t>
  </si>
  <si>
    <t>1/19/2016</t>
  </si>
  <si>
    <t>Fel HR, P1 Ped stepped into lane between 2 parked cars. P-2 struck P1 and fled. P1 lost kidney and lacerated liver</t>
  </si>
  <si>
    <t>1/12/2016</t>
  </si>
  <si>
    <t>3rd/Laurel St</t>
  </si>
  <si>
    <t>Ped P2 in unmarked xwalk, P1 made left turn and struck P2 with pass side mirror. P2 fx humerus, brain bleed, fx lft orbital, fx rib, collap lft lung, lacerated liver</t>
  </si>
  <si>
    <t>1/1/2016</t>
  </si>
  <si>
    <t>2500 El Cajon Bl</t>
  </si>
  <si>
    <t>ped P1 struck by P2 car. Ped brain bleed, skull fx, mult facial fx. P3 rear ended P2 after the ped collision</t>
  </si>
  <si>
    <t>12/28/2016</t>
  </si>
  <si>
    <t>P1 dui crossed over into oncomming traffic, struck p2 head on. P2 fx left heel, p1 moderate injuries, hospitalized. Fel dui, warrant pending</t>
  </si>
  <si>
    <t>12/23/2016</t>
  </si>
  <si>
    <t>20700 San Pasqual Rd</t>
  </si>
  <si>
    <t>P1 (in rain) lost control of  veh while attempting to neg a curve.  Drove into aposing lane and was broadsided.  P1 fx L2 vertibrae, fx to 3 ribs.  P2/p2 pass minor inj</t>
  </si>
  <si>
    <t>12/16/2016</t>
  </si>
  <si>
    <t>7800 Kearny Villa Rd</t>
  </si>
  <si>
    <t>solo veh lost control, struck tree. Driver unrestained, ejected, 11-44</t>
  </si>
  <si>
    <t>3200 Pershing Drive</t>
  </si>
  <si>
    <t>poss streetracing P1 failed to neg curve, entered wrong side of road, struck p2 head on, 95-M fx sternum. Fel inv</t>
  </si>
  <si>
    <t>6300 College Ave</t>
  </si>
  <si>
    <t>p1 lost control rear ended p2 crossed raised median struck p3 school bus. P1 major life threatening injuries</t>
  </si>
  <si>
    <t>12/1/2016</t>
  </si>
  <si>
    <t>p1 pullled in front of p2(DUI) P2 rear ended P1. P1 fx vert neck</t>
  </si>
  <si>
    <t>11/29/2016</t>
  </si>
  <si>
    <t>5500 Kearny Villa Rd</t>
  </si>
  <si>
    <t>P1 exited 163 at Kearny Villa at unsafe speed, ran stop sign, struck curb and tree.   8 yr old fem pass facial fx requiring surgery</t>
  </si>
  <si>
    <t>11/21/2016</t>
  </si>
  <si>
    <t>6900 Genesee Ave</t>
  </si>
  <si>
    <t>Solo Vehicle lost control and struck light pole.  P1 sustained Fx Left Femur and tib/fib.  Notify Warrant for DUI</t>
  </si>
  <si>
    <t>2500 Palm Ave</t>
  </si>
  <si>
    <t>P1 (35/M) struck the rear of a legally parked tractor trailer.  11-44 at scene</t>
  </si>
  <si>
    <t>9/26/2016</t>
  </si>
  <si>
    <t>5900 Mira Mesa Bl</t>
  </si>
  <si>
    <t>p1 unsafe movement, struck p2. p1 fx rt femur, lft humerus</t>
  </si>
  <si>
    <t>3100 Melbourne Drive</t>
  </si>
  <si>
    <t>p1 92-F struck several parked cars a high rate of speed. Initially 11-81-delayed fatal</t>
  </si>
  <si>
    <t>1500 Howard</t>
  </si>
  <si>
    <t>P1 lost control of MC attempting rt turn, struck p2 and p3, severe leg injuries.</t>
  </si>
  <si>
    <t>9/2/2016</t>
  </si>
  <si>
    <t>6700 Navajo Rd</t>
  </si>
  <si>
    <t>fatal x2, p1 ran red light struck p2 making left turn. Both drivers died</t>
  </si>
  <si>
    <t>8/28/2016</t>
  </si>
  <si>
    <t>1700 Guy St</t>
  </si>
  <si>
    <t>2 veh collision, open fx lft ankle of p2</t>
  </si>
  <si>
    <t>mira mesa/sorrento valley pkwy</t>
  </si>
  <si>
    <t>undetermined P1/P2 at this time, one ran red light. 11-80 vic internal inj/fx's</t>
  </si>
  <si>
    <t>11200 Camino Ruiz</t>
  </si>
  <si>
    <t>fel dui, p1 ran stop sign eb Zapata and struck p2 on nb camino ruiz.  P2 died.  Warrant pending.  P1 pas .13, blood draw</t>
  </si>
  <si>
    <t>8/7/2016</t>
  </si>
  <si>
    <t>6900 Balboa Ave</t>
  </si>
  <si>
    <t>patrol handled orig as 11-81, p1 ran red, hit p2,p3. comp of pain of 7 yr old p1 pass ended up fx femur.  Patrol completed.</t>
  </si>
  <si>
    <t>2929 Health Center Dr</t>
  </si>
  <si>
    <t>P1 in parking structure opened door to get ticket, fell out, car rolled and pinned p1's head when sideswiped pole. Fatal injuries.</t>
  </si>
  <si>
    <t>7/31/2016</t>
  </si>
  <si>
    <t>1000 West Mission Bay Drive</t>
  </si>
  <si>
    <t>p1 left roadway and struck signal pole.  11-44, poss alcohol related.</t>
  </si>
  <si>
    <t>7/29/2016</t>
  </si>
  <si>
    <t>Fel DUI, P1 crossed over into oncomming lane struck p2.  2 pass in p2 suffered serious injury.  Driver arr</t>
  </si>
  <si>
    <t>7/24/2016</t>
  </si>
  <si>
    <t>11100 Spring Canyon Rd</t>
  </si>
  <si>
    <t>p1 ran red light while on phone, struck p2.  P1 fx's, p2 minor injuries</t>
  </si>
  <si>
    <t>7/20/2016</t>
  </si>
  <si>
    <t>3800 Del Mar Heights Rd</t>
  </si>
  <si>
    <t>solo veh struck tree and rolled.  P1 driver (28/M) suffered open Fx to left tibia/fibula and left femur.  P1 passenger (23/M) suffered abrasions to left hand</t>
  </si>
  <si>
    <t>9500 Clairemont Mesa Blvd</t>
  </si>
  <si>
    <t>P2 making L-turn, broadsided by P1 who ran red light.  P1 comp of pain- P2 fractured pelvis and humerus.</t>
  </si>
  <si>
    <t>7/5/2016</t>
  </si>
  <si>
    <t>15000 Carmel Valley Rd</t>
  </si>
  <si>
    <t>solo veh, drive erraticly prior 72-F off road, over median into concrete culvert. Life threatening injuries, poss pending, poss med issue prior to collision. Died 7/15/16 ME#16-01686</t>
  </si>
  <si>
    <t>4100 Normal Street</t>
  </si>
  <si>
    <t>solo veh into wall.  DUI related, NW pending.  P1 suffered pelvic fx, rt heel fx, pulm contusion, perforated intestine</t>
  </si>
  <si>
    <t>7/4/2016</t>
  </si>
  <si>
    <t>1000 W. Mission Bay Dr</t>
  </si>
  <si>
    <t>P1 riding electric motor scooter with two fem pass.  Hit stopped MTS bus.  1 pass life threat brain injury. P1 PAS .06</t>
  </si>
  <si>
    <t>6/30/2016</t>
  </si>
  <si>
    <t>16400 Pomerado Rd</t>
  </si>
  <si>
    <t>P1 (exiting apt complex) made left turn ifo P2. P1 (87/M)fx spine, fx Lrib, puntured lung-P2 pass (12/M) 2  fx orbitals, fx sinus and laceration to head req surgery</t>
  </si>
  <si>
    <t>6/17/2016</t>
  </si>
  <si>
    <t>2404 Loring Street</t>
  </si>
  <si>
    <t>P1 (golf cart)  proceeded to move forward before passenger (95-F) was safely seated.  Passenger fell to ground and suffered serious injuries.</t>
  </si>
  <si>
    <t>500 Sea World Dr</t>
  </si>
  <si>
    <t>solo veh high rate speed left road struck tree, eject no seatbelt. Fx spinal cord and vert at base of neck</t>
  </si>
  <si>
    <t>5/26/2016</t>
  </si>
  <si>
    <t>200 53rd Street</t>
  </si>
  <si>
    <t>fel evading, fel dui in custody. Susp fled, ran stop sign and struck p2 then struck a parked p3</t>
  </si>
  <si>
    <t>5/17/2016</t>
  </si>
  <si>
    <t>10900 Poway Rd</t>
  </si>
  <si>
    <t>p1 81-f drove on wrong side of road, struck p2. initially hosp fu indicated 11-81 then informed 11-44.</t>
  </si>
  <si>
    <t>5/12/2016</t>
  </si>
  <si>
    <t>800 Morena Bl</t>
  </si>
  <si>
    <t>fel dui, solo veh into signal pole.  Pass in v1 fx nasal and orbital, other pass in v1 collaped lung, AIB unavail. Wester Patrol did inv</t>
  </si>
  <si>
    <t>4/22/2016</t>
  </si>
  <si>
    <t>4400 Haines St</t>
  </si>
  <si>
    <t>P1 ran stop sign and was struck by p2. p1 rear dr side pass sustained mult fx vertabre requiring surgery.</t>
  </si>
  <si>
    <t>4/13/2016</t>
  </si>
  <si>
    <t>Mast/SR52 WB Off Ramp</t>
  </si>
  <si>
    <t>P1 ran red light coming off freeway, struck P2 (semi tractor trailer). 11-44 at scene.</t>
  </si>
  <si>
    <t>3/29/2016</t>
  </si>
  <si>
    <t>16100 Bernardo Heights Parkway</t>
  </si>
  <si>
    <t>p1 veh ran red light and struck p2. P1 open rt tib/fib fx</t>
  </si>
  <si>
    <t>13200 Evening Creek Dr</t>
  </si>
  <si>
    <t>dui solo veh. P1 into parked car. Passenger in p1 suffered serious spinal injury.</t>
  </si>
  <si>
    <t>11300 Pomerado Rd</t>
  </si>
  <si>
    <t>P1 DUI suspected crossed over into oncoming traffic, hit Porsche 356 head on. P2 driver brain bleed poss paralysis, P2 pass pending 1144</t>
  </si>
  <si>
    <t>3/25/2016</t>
  </si>
  <si>
    <t>2200 Palm Ave</t>
  </si>
  <si>
    <t>solo veh dui rolloever.  Reckless driving. P1 and three fem passengers broken bones, cuts etc.</t>
  </si>
  <si>
    <t>3/5/2016</t>
  </si>
  <si>
    <t>7200 Mira Mesa Bl</t>
  </si>
  <si>
    <t>fel dui,solo veh into tree. Rt frnt pass fx femur, rear pass (17ys) orb fx</t>
  </si>
  <si>
    <t>5300 Imperial Ave</t>
  </si>
  <si>
    <t>veh into parked car. P1 ruptured aorta, lung hemothorax</t>
  </si>
  <si>
    <t>3/2/2016</t>
  </si>
  <si>
    <t>5800 Montezuma</t>
  </si>
  <si>
    <t>p1 poss med event prior, drifted across lanes over raised divider and collided with P2…P3. P1 open fx rt ankle</t>
  </si>
  <si>
    <t>2/13/2016</t>
  </si>
  <si>
    <t>6634 Mission Gorge Rd</t>
  </si>
  <si>
    <t>P1 misd dui left road and struck pole. Fx hip, pelvis, foot</t>
  </si>
  <si>
    <t>7700 Clairemont Mesa Bl</t>
  </si>
  <si>
    <t>fel hr, veh into parked car. Driver fled on foot.  Pass dislocated lft hip.</t>
  </si>
  <si>
    <t>4100 Clairemont Mesa Blvd</t>
  </si>
  <si>
    <t>(Top Sheets Only-No Desc in Inc Log)</t>
  </si>
  <si>
    <t>2/10/2016</t>
  </si>
  <si>
    <t>4500 Montezuma Rd</t>
  </si>
  <si>
    <t>P-1 (42-M) was EB Montezuma and possibly had an alcohol/or diabetic episode, causing him to cross into WB lanes and return to EB lanes where he struck P-2.  P-1 was unseatbelted and was ejected. 11-44 at hospital</t>
  </si>
  <si>
    <t>2/4/2016</t>
  </si>
  <si>
    <t>12200 Carmel Park Drive</t>
  </si>
  <si>
    <t>P-1 was NB Carmel Park Dr and crossed into SB lanes, where he struck P-2 head-on. P-1 fled and P-2 Recd Surgery for F/X Femur. Patrol did not notify Traffic. NW sent 11-10 to records</t>
  </si>
  <si>
    <t>2/3/2016</t>
  </si>
  <si>
    <t>3900 58th Street</t>
  </si>
  <si>
    <t>P-1 driver failed to yield to P-2 and P-3 Peds as they crossed 58th Street in an unmarked crosswalk.  P-2 suffered abrasions to face and brain bleed. P-3 suffered Abrasion to R-Knee</t>
  </si>
  <si>
    <t>2/2/2016</t>
  </si>
  <si>
    <t>4400 Camino De La Plaza</t>
  </si>
  <si>
    <t>P-1 (29-M) fled from Motor Ofc Frodente during a T-Stop. P-1 collided into a light pole and is in critical condition at UCSD</t>
  </si>
  <si>
    <t>2/1/2016</t>
  </si>
  <si>
    <t>4600 De Soto Street</t>
  </si>
  <si>
    <t>P-1 (34-M) was backing his Hydorvac Truck when he struck P-2, who was leaning into the engine compartment of his parked truck. P-2 suffered a FX L-Femur</t>
  </si>
  <si>
    <t>1/28/2016</t>
  </si>
  <si>
    <t>14900 Penasquitos Drive</t>
  </si>
  <si>
    <t>P-1 (76-F) was NB 14900 Penasquitos Drive when she impacted the curb and strcuk P-2 (12-M) and P-3 (54-M).  Both P-1 and P-3 suffered serious injuries but are expected to survive. P-2 suffered minor injuries.</t>
  </si>
  <si>
    <t>1/27/2016</t>
  </si>
  <si>
    <t>6300 Miramar Rd</t>
  </si>
  <si>
    <t>wrong way driver poss dui, P1 hit P2 head on, P1 11-44 no seatbelt.</t>
  </si>
  <si>
    <t>1/16/2016</t>
  </si>
  <si>
    <t>3100 Mariners Way</t>
  </si>
  <si>
    <t>P-1 (19-M) was driving erratically and speeding as he traveled WB 3100 Mariners Way.  P-1 struck the NCL, and impacted 2 trees.  P-1 was 11-44 at the scene.</t>
  </si>
  <si>
    <t>1/13/2016</t>
  </si>
  <si>
    <t>Fel DUI. P1 drove on wrong side divided hwy on Sea World drive. Struck P2 and P3. P3 suffered broken fx lft arm</t>
  </si>
  <si>
    <t>1/10/2016</t>
  </si>
  <si>
    <t>1600 Industrial Bl</t>
  </si>
  <si>
    <t>P1 ran red light at high speed, collided with P2. V1 split in half and 3 of 4 passengers ejected and killed.  P1 also 11-44. surviving passenger in p1 critical. P2 c.o.p.</t>
  </si>
  <si>
    <t>1/6/2016</t>
  </si>
  <si>
    <t>9500 Black Mountain Rd</t>
  </si>
  <si>
    <t>P1 ran red light and struck semi truck.  Numerous facial fx's</t>
  </si>
  <si>
    <t>12/27/2014</t>
  </si>
  <si>
    <t>10900 Montongo St</t>
  </si>
  <si>
    <t>solo bike, lost control, no helmet, struck head and suffered skull fracture. Fatal injury</t>
  </si>
  <si>
    <t>11/9/2014</t>
  </si>
  <si>
    <t>2600 Lincoln</t>
  </si>
  <si>
    <t>Solo bike crash for unknown reason. Severe head trauma (no helmet) P1 pronounced 11-44 on 11-11-14</t>
  </si>
  <si>
    <t>10/7/2014</t>
  </si>
  <si>
    <t>3200 Hancock</t>
  </si>
  <si>
    <t>bike (P1) crossed Cam Del Rio W on Hancock against red.  Struck by P2 who was S on Cam Del Rio W., P1 deceased</t>
  </si>
  <si>
    <t>8/6/2014</t>
  </si>
  <si>
    <t>10710 Scripps Lake Dr</t>
  </si>
  <si>
    <t>Bike vs Bike Miramar Lake bike loop.  11-81 at time, P1(72-M) later determined fractured vert.  Died as result 8/7/14 1736 hours</t>
  </si>
  <si>
    <t>10/17/2014</t>
  </si>
  <si>
    <t>6700 Mira Mesa</t>
  </si>
  <si>
    <t>Bike P1, violated P2's right of way by crossing in front of them.  P1 sustained compound fracture rt radius</t>
  </si>
  <si>
    <t>10/12/2014</t>
  </si>
  <si>
    <t>2200 Sunset Cliffs Blvd</t>
  </si>
  <si>
    <t>20001. P-1 (HBD Female) on her bike was crossing south on Sunset Cliffs Bl. Against 'No Walk' sign and was struck by P-2 who fled</t>
  </si>
  <si>
    <t>10/10/2014</t>
  </si>
  <si>
    <t>4287 Calle Mejillones</t>
  </si>
  <si>
    <t>P1, 60-year old fem. Tourist from China was riding her bike with family in Torrey Hills park when she fell from her bike and suffered brain bleed</t>
  </si>
  <si>
    <t>10/5/2014</t>
  </si>
  <si>
    <t>2600 El Cajon Blvd</t>
  </si>
  <si>
    <t>P-1, a 45 yr old fem was riding her bike WB 2600 ECB  in viol. of 84.09(a) SDMC. When crossing 4300 Hamilton St. P-1 claims a vehicle struck her but there is no evidence to show any contact was made with a vehicle. P-1 suffered serious injuries to face</t>
  </si>
  <si>
    <t>9/20/2014</t>
  </si>
  <si>
    <t>10200  Carmel Mountain Rd</t>
  </si>
  <si>
    <t>Solo bike, no helmet, lost control for unk reason and crashed. Skull fractur/brain bleed</t>
  </si>
  <si>
    <t>9/11/2014</t>
  </si>
  <si>
    <t>4500 University</t>
  </si>
  <si>
    <t>P1 bike ran red light and struck by P2. Two broken ankles</t>
  </si>
  <si>
    <t>8/22/2014</t>
  </si>
  <si>
    <t>P1 bike, laceration to right hand requiring surgery</t>
  </si>
  <si>
    <t>8/12/2014</t>
  </si>
  <si>
    <t>Wrong way DUI driver struck group of bicyclists on Fiesta Island. 10-16 felony DUI, major to moderate injuries, 10 hit</t>
  </si>
  <si>
    <t>8/1/2014</t>
  </si>
  <si>
    <t>2900 Bayside Walk</t>
  </si>
  <si>
    <t>P1 N/B 2900 Bayside Walk. P1 veered right at 800 Devon Ct., struck retaining wall, impailed on metal bar. Avulsion to cheeck, need surgery.</t>
  </si>
  <si>
    <t>7/23/2014</t>
  </si>
  <si>
    <t>2625 University Ave.</t>
  </si>
  <si>
    <t>P-1 car turned left in front of P-2 bike. Ejecting her onto her helmetless head.</t>
  </si>
  <si>
    <t>7/19/2014</t>
  </si>
  <si>
    <t>1800 Cable St.</t>
  </si>
  <si>
    <t>P-1 ped stepped in front of P-2 Bicycle.  P-1 suffered skull fracture and brain bleed.</t>
  </si>
  <si>
    <t>7/12/2014</t>
  </si>
  <si>
    <t>3100 30th St.</t>
  </si>
  <si>
    <t>P-1 car pulled out of driveway in front of P-2 bicycle.  Bike hit front of car and was ejected.</t>
  </si>
  <si>
    <t>7/8/2014</t>
  </si>
  <si>
    <t>1600 Harbor Dr.</t>
  </si>
  <si>
    <t>Hit and run of bicycle handled by central patrol.</t>
  </si>
  <si>
    <t>6/17/2014</t>
  </si>
  <si>
    <t>2100 Wightman St.</t>
  </si>
  <si>
    <t>Solo bike crashed in turn on hill.</t>
  </si>
  <si>
    <t>4/19/2014</t>
  </si>
  <si>
    <t>1800 Camino De La Reina</t>
  </si>
  <si>
    <t>P-1 solo bicycle hit front brake and was ejected over handle bars.</t>
  </si>
  <si>
    <t>4/6/2014</t>
  </si>
  <si>
    <t>17050 Pomerado Rd</t>
  </si>
  <si>
    <t>P-1 hit bicycle then fled scene when police arrived.  Felony DUI/H&amp;R</t>
  </si>
  <si>
    <t>3/17/2014</t>
  </si>
  <si>
    <t>3700 Midway Dr.</t>
  </si>
  <si>
    <t>P-2 bicycle struck by P-1 silver car from behind.</t>
  </si>
  <si>
    <t>3/3/2014</t>
  </si>
  <si>
    <t>8800 Town Centre Dr.</t>
  </si>
  <si>
    <t>P-1 solo bicycle collision with ground.  Unknown reason. Pending fatal.</t>
  </si>
  <si>
    <t>2/11/2014</t>
  </si>
  <si>
    <t>1600 Pershing Dr.</t>
  </si>
  <si>
    <t>P-1 hit P-2 bicycle from behind.</t>
  </si>
  <si>
    <t>2/2/2014</t>
  </si>
  <si>
    <t>2900 K St.</t>
  </si>
  <si>
    <t>P-1 bicycle rode into the back of a parked car causing facial injuries.</t>
  </si>
  <si>
    <t>2/1/2014</t>
  </si>
  <si>
    <t>P-1 bicycle rode into steps on boardwalk, causing injury to eye.</t>
  </si>
  <si>
    <t>1/19/2014</t>
  </si>
  <si>
    <t>1549 El Prado</t>
  </si>
  <si>
    <t>P-1 Bicycle hit P-2 Ped knocking him down causing open fracture.</t>
  </si>
  <si>
    <t>12/28/2014</t>
  </si>
  <si>
    <t>2800 Fairmount Ave.</t>
  </si>
  <si>
    <t>P1 MC speeding, struck parked car. Thrown into traffic lanes in front of P3.  P3 ran MC over then fled.  Fatal</t>
  </si>
  <si>
    <t>12/20/2014</t>
  </si>
  <si>
    <t>1200 S. 35th St.</t>
  </si>
  <si>
    <t>P1, motorcycle, passed slower vehicle and failed to negotiate turn, struck parked veh.  11-44 at scene.</t>
  </si>
  <si>
    <t>11/6/2014</t>
  </si>
  <si>
    <t>3200 Market</t>
  </si>
  <si>
    <t>P1, MC was eb market, struck trailer, died from injuries 11-7-14</t>
  </si>
  <si>
    <t>8680 Miralani Dr</t>
  </si>
  <si>
    <t>P-1 solo Motorcycle high rate of speed into power box.</t>
  </si>
  <si>
    <t>2500 Harbor Dr.</t>
  </si>
  <si>
    <t>P-1 Motorcycle traveling too fast lost control/ejected and flew into oncoming car.</t>
  </si>
  <si>
    <t>1/31/2014</t>
  </si>
  <si>
    <t>2800 University Ave.</t>
  </si>
  <si>
    <t>P-1 h&amp;r cadillac struck P-2 motorcycle with/pass killing rider.</t>
  </si>
  <si>
    <t>12/11/2014</t>
  </si>
  <si>
    <t>4300 Florida St.</t>
  </si>
  <si>
    <t>motor P2, fractured right femur</t>
  </si>
  <si>
    <t>12/8/2014</t>
  </si>
  <si>
    <t>4400 Imperial</t>
  </si>
  <si>
    <t>20001.  P1 hit P2 motorcycle and fled.  P2 sustained 2 fx knees and fx ankle</t>
  </si>
  <si>
    <t>10/29/2014</t>
  </si>
  <si>
    <t>4700 Conrad Ave</t>
  </si>
  <si>
    <t>P2 motor, fractured left femur, tibia and ankle</t>
  </si>
  <si>
    <t>500 Cadman St</t>
  </si>
  <si>
    <t>P1 failed to negotiate turn and struck guard rail.  Open fracture tib/fib</t>
  </si>
  <si>
    <t>7370 Via Capri</t>
  </si>
  <si>
    <t>P1 single motorcycle degloved rt foot, brkn lft femur,tib,fib</t>
  </si>
  <si>
    <t>7/14/2014</t>
  </si>
  <si>
    <t>1000 Cesar Chavez Pkwy</t>
  </si>
  <si>
    <t>P-1 sedan violated P-2 MC right of way causing collision.  P-1 then fled.</t>
  </si>
  <si>
    <t>7/6/2014</t>
  </si>
  <si>
    <t>10400 Clairmont Mesa Blvd</t>
  </si>
  <si>
    <t>P-1 Motorcycle hit P-2 car at a high rate of speed.</t>
  </si>
  <si>
    <t>6/21/2014</t>
  </si>
  <si>
    <t>12900 Rancho Penaquitos</t>
  </si>
  <si>
    <t>P-1 motorcycle ran red light and struck P-2.</t>
  </si>
  <si>
    <t>6/9/2014</t>
  </si>
  <si>
    <t>400 Ash St</t>
  </si>
  <si>
    <t>P-1 ran red light hitting MC.</t>
  </si>
  <si>
    <t>5/17/2014</t>
  </si>
  <si>
    <t>8400 Costa Verde Blvd</t>
  </si>
  <si>
    <t>P-1 scooter ran red light and broadsided P-2 car.</t>
  </si>
  <si>
    <t>5/8/2014</t>
  </si>
  <si>
    <t>905 at Beyer Blvd</t>
  </si>
  <si>
    <t>P-1 MC fled from police and crashed on off ramp.  CHP handling 11-10 we have parallel</t>
  </si>
  <si>
    <t>4/30/2014</t>
  </si>
  <si>
    <t>10300 Tierra Santa Blvd</t>
  </si>
  <si>
    <t>P-1 car made right from #1 lane in front of P-2 MC.</t>
  </si>
  <si>
    <t>4/24/2014</t>
  </si>
  <si>
    <t>4700 Camino De La Plaza</t>
  </si>
  <si>
    <t>P-1 taxi made u turn from surb in front of p-2 scooter.</t>
  </si>
  <si>
    <t>12900 Highland Valley Rd.</t>
  </si>
  <si>
    <t>Solo motorcycle drove off the road.</t>
  </si>
  <si>
    <t>3/11/2014</t>
  </si>
  <si>
    <t>4500 Mission Gorge Pl.</t>
  </si>
  <si>
    <t>P-1 prius did U turn in front of P-2 scooter.</t>
  </si>
  <si>
    <t>3/10/2014</t>
  </si>
  <si>
    <t>4300 Convoy St.</t>
  </si>
  <si>
    <t>DUI P-1 solo MC drove into the back of parked car. Notify Warrant.</t>
  </si>
  <si>
    <t>3/5/2014</t>
  </si>
  <si>
    <t>900 Morena Blvd</t>
  </si>
  <si>
    <t>P-1 MC drifted in curve striking the driver's side of P-2, then ejected.</t>
  </si>
  <si>
    <t>2/22/2014</t>
  </si>
  <si>
    <t>3800 Del Sol Blvd</t>
  </si>
  <si>
    <t>P-1 solo motorcycle locked up front break lost control and was ejected.</t>
  </si>
  <si>
    <t>2/21/2014</t>
  </si>
  <si>
    <t>1600 S. 43rd St.</t>
  </si>
  <si>
    <t>P-1 solo motorcycle hit curb and parked cars.</t>
  </si>
  <si>
    <t>2/19/2014</t>
  </si>
  <si>
    <t>1100 S. 28th St.</t>
  </si>
  <si>
    <t>P-1 car made left turn in front of P-2 motorcycle.</t>
  </si>
  <si>
    <t>1400 Ute Dr.</t>
  </si>
  <si>
    <t>P-1 made U-turn in front of P-2 Aaron Frodente</t>
  </si>
  <si>
    <t>1/15/2014</t>
  </si>
  <si>
    <t>10100 Scripps Poway Parkway</t>
  </si>
  <si>
    <t>P-1 white honda ran red light, hit motorcycle P-2 then fled N/B on I 15.</t>
  </si>
  <si>
    <t>9/29/2014</t>
  </si>
  <si>
    <t>3200 Silver Strand Blvd</t>
  </si>
  <si>
    <t>Motor Off. Zaitz and Motor off. Groeger were participating in a motorcade and were travelling NB on Silver Strand Bl. Off. Groeger sees a missed post and prepares to attend to it and was rea-ended by Off. Zaitz. Both Officers suffered Serious injuries</t>
  </si>
  <si>
    <t>12/29/2014</t>
  </si>
  <si>
    <t>3600 Lebon Dr.</t>
  </si>
  <si>
    <t>P1 ped, ran across Lebon in crosswalk against don’t walk sign, struck by veh, life threatening head injuries. P1 died 1-4-15</t>
  </si>
  <si>
    <t>12/25/2014</t>
  </si>
  <si>
    <t>3600 Camino Del Rio West</t>
  </si>
  <si>
    <t>P2 ped crossing Camino Del Rio, P1 passed a vehicle slowing for ped and struck ped.  Ped 11-44</t>
  </si>
  <si>
    <t>11/25/2014</t>
  </si>
  <si>
    <t>3300 Imperial</t>
  </si>
  <si>
    <t>Ped P1, jaywalked across Imperial. Cervicle and facial fractures. Ped pronounced  11-44 on 12-11-14</t>
  </si>
  <si>
    <t>11/1/2014</t>
  </si>
  <si>
    <t>900 Turquoise</t>
  </si>
  <si>
    <t>Ped P1, HBD, crossed in front of P2 mid block and was struck.  Skull fx, multiple fx, ruptured bladder. Per ME 11-44 12/22/14</t>
  </si>
  <si>
    <t>7700 Girard</t>
  </si>
  <si>
    <t>P1, 91 yr old fem, backed out of parking space, across Girard, struck and pinned P2, Ped, against parked car, killing her.</t>
  </si>
  <si>
    <t>10/2/2014</t>
  </si>
  <si>
    <t>1500 Euclid</t>
  </si>
  <si>
    <t>P1 (Ped) crossed Euclid from the Mcdonalds to the bus stop. Struck by P2. P1 died as result of injuries</t>
  </si>
  <si>
    <t>9/30/2014</t>
  </si>
  <si>
    <t>7000 Appian Dr.</t>
  </si>
  <si>
    <t>Ped was struck and drug 410 feet on Appian Dr., veh fled scene.</t>
  </si>
  <si>
    <t>7/30/2014</t>
  </si>
  <si>
    <t>10300 San Diego Mission Rd</t>
  </si>
  <si>
    <t>P1 struck P2 as he left driveway and entered roadway. P2 was walking on sidewalk</t>
  </si>
  <si>
    <t>7/16/2014</t>
  </si>
  <si>
    <t>5000 El Cajon Blvd.</t>
  </si>
  <si>
    <t>P-1 59 yo ped crossing ECB. Hit by 21 yo driver.</t>
  </si>
  <si>
    <t>Ped found dead on side of rode.  Obvious car injuries.  Hit and Run.</t>
  </si>
  <si>
    <t>1775 East Mission Bay Dr.</t>
  </si>
  <si>
    <t>P-1 Ped and three friends trying to cross street. P-1 stepped in front of P-2 was struck and killed.</t>
  </si>
  <si>
    <t>5/18/2014</t>
  </si>
  <si>
    <t>4261 Overlook Dr</t>
  </si>
  <si>
    <t>P-1 husband ran over wife in driveway then exited and knocked into a wall striking his head and dying as well.</t>
  </si>
  <si>
    <t>5/1/2014</t>
  </si>
  <si>
    <t>5200 University Ave.</t>
  </si>
  <si>
    <t>P-1 82 yo ped ran out in front of P-2 van.</t>
  </si>
  <si>
    <t>Unk, Beaver Lake</t>
  </si>
  <si>
    <t>Vic found in front of his driveway.  Believed that he walked home from collision.</t>
  </si>
  <si>
    <t>4/12/2014</t>
  </si>
  <si>
    <t>4000 Beyer Bl.</t>
  </si>
  <si>
    <t>red Range Rover struck ped and fled scene</t>
  </si>
  <si>
    <t>2/23/2014</t>
  </si>
  <si>
    <t>1000 University Ave.</t>
  </si>
  <si>
    <t>P-1 ped walking on university hit by hit and run full size black truck.</t>
  </si>
  <si>
    <t>2/17/2014</t>
  </si>
  <si>
    <t>3800 National Ave.</t>
  </si>
  <si>
    <t>P-1 recycler ped hit by H&amp;R driver in full size truck.</t>
  </si>
  <si>
    <t>2/9/2014</t>
  </si>
  <si>
    <t>200 E San Ysidro Blvd</t>
  </si>
  <si>
    <t>P-2 ped was trying to cross street at intersection and was hit/killed by P-1 H&amp;R driver.</t>
  </si>
  <si>
    <t>1/29/2014</t>
  </si>
  <si>
    <t>1700 La Media Rd.</t>
  </si>
  <si>
    <t>P-1 and P-2 ped brother and sister walked against red light and we struck by semi trlr.  Sister died.</t>
  </si>
  <si>
    <t>1/23/2014</t>
  </si>
  <si>
    <t>4266 35th St.</t>
  </si>
  <si>
    <t>P-1 Son hit P-2 Dad in driveway pinning him and eventually killing him.</t>
  </si>
  <si>
    <t>1/3/2014</t>
  </si>
  <si>
    <t>P-1 ped drunk ran out in front of P-2 SUV.</t>
  </si>
  <si>
    <t>12/30/2014</t>
  </si>
  <si>
    <t>1300 Front St</t>
  </si>
  <si>
    <t>P1 made a left turn on green light and failed to notice Ped in crosswalk, struck ped.  Ped suffered brain bleed.</t>
  </si>
  <si>
    <t>6960 Miramar Rd</t>
  </si>
  <si>
    <t>Fel HR w/susp sic.  P1 was ped, in roadway, struck by P2 who fled.  P1 suffered brain bleed, lung inj.</t>
  </si>
  <si>
    <t>12/4/2014</t>
  </si>
  <si>
    <t>100 Laurel St</t>
  </si>
  <si>
    <t>Ped P2. crossing First at Laurel in marked crosswalk, struck by P1.  Pelvic fracture</t>
  </si>
  <si>
    <t>12/2/2014</t>
  </si>
  <si>
    <t>5100 Federal Bl</t>
  </si>
  <si>
    <t>Ped P1 ran across 5100 Federal and was struck by P2.  Ped closed fracture left femur, fractured pelvis</t>
  </si>
  <si>
    <t>11/30/2014</t>
  </si>
  <si>
    <t>2900 El Cajon Boulevard</t>
  </si>
  <si>
    <t>Ped P1 crossed ECB at 30th against don’t walk.  Struck by P2, closed rt tib/fib fx. P2 fled scene. Fel HR</t>
  </si>
  <si>
    <t>10/23/2014</t>
  </si>
  <si>
    <t>5400 Imperial Ave</t>
  </si>
  <si>
    <t>P1 ran red light, struck wheel chair with adult and lap child in crosswalk. Child suffered skull fracture</t>
  </si>
  <si>
    <t>4000 Imperial</t>
  </si>
  <si>
    <t>Ped was walking in roadway on 4000 imperial. P2, veh, was possibly racing another car, struck ped, fled scene.</t>
  </si>
  <si>
    <t>10/4/2014</t>
  </si>
  <si>
    <t>2200 State St</t>
  </si>
  <si>
    <t>P2 stepped out of vehicle as P1 rapidly accelerated, running over P2. Fx nose, laceration to bone on lft elbow. P1 fel DUI</t>
  </si>
  <si>
    <t>10/3/2014</t>
  </si>
  <si>
    <t>1900 Grand Ave.</t>
  </si>
  <si>
    <t>Ped was crossing Grand ave and struck by P2. Broken right leg and right shoulder</t>
  </si>
  <si>
    <t>4900 El Cajon Bl.</t>
  </si>
  <si>
    <t>Ped violated right of way of veh as crossed ECB. Fx femur,pelvis,ribs and wrist. P-1 (Ped) later died at the hospital</t>
  </si>
  <si>
    <t>5000 Campanille</t>
  </si>
  <si>
    <t>P1 (Ped) crossing Montezuma @ Campanille against red. P2 struck P1 then fled scene. P2 later SIC fel HR</t>
  </si>
  <si>
    <t>4900 University</t>
  </si>
  <si>
    <t>82 year old male struck in crosswalk. Life threatening injuries</t>
  </si>
  <si>
    <t>9/24/2014</t>
  </si>
  <si>
    <t>4000 Winona</t>
  </si>
  <si>
    <t>Victim sat on trunk of car and asked for ride.  P1 accelerated and vict fell of hitting head on ground, skull fracture</t>
  </si>
  <si>
    <t>9/14/2014</t>
  </si>
  <si>
    <t>8300 Gilman Dr</t>
  </si>
  <si>
    <t>56 yr old fem walking in bike lane 8300 Gilman was sideswiped by P1. P1 fled scene. Ped had brkn rt ankle, brain contusion</t>
  </si>
  <si>
    <t>8/30/2014</t>
  </si>
  <si>
    <t>4600 Ocean Blvd</t>
  </si>
  <si>
    <t>71 yr old female exited van she lived in. Van was not in park, rolled over her foot. Degloved left foot.</t>
  </si>
  <si>
    <t>8/28/2014</t>
  </si>
  <si>
    <t>9200 Friars Rd</t>
  </si>
  <si>
    <t>P1 ran across Friars Rd after Charger game. P1 ran into P2 who was w/b 9200 Friars. Life threatening injuries</t>
  </si>
  <si>
    <t>7/7/2014</t>
  </si>
  <si>
    <t>7700 Paradise Valley Rd</t>
  </si>
  <si>
    <t>P-1 ped walked out in front of P-2 car.  Pending fatal.</t>
  </si>
  <si>
    <t>7/2/2014</t>
  </si>
  <si>
    <t>300 S.65th St</t>
  </si>
  <si>
    <t>17 yo P-1 rode his skate board out in front of P-2 truck.</t>
  </si>
  <si>
    <t>6/27/2014</t>
  </si>
  <si>
    <t>3400 4th Ave</t>
  </si>
  <si>
    <t>veh vs. ped at 4th and Upas</t>
  </si>
  <si>
    <t>6/26/2014</t>
  </si>
  <si>
    <t>6100 University Ave</t>
  </si>
  <si>
    <t>P-1 ped walked out in front of car.</t>
  </si>
  <si>
    <t>6/25/2014</t>
  </si>
  <si>
    <t>11000 Ted Williams Pkwy</t>
  </si>
  <si>
    <t>veh vs. ped in crosswalk at Ted Williams and Sabre Springs</t>
  </si>
  <si>
    <t>6/22/2014</t>
  </si>
  <si>
    <t>100 S. 47th St</t>
  </si>
  <si>
    <t>7 yo P-1 ran out from behind parked car and was struck by P-2 sedan.</t>
  </si>
  <si>
    <t>6/10/2014</t>
  </si>
  <si>
    <t>200 Euclid Ave.</t>
  </si>
  <si>
    <t>P-2 ped crossing street in unmaked crosswalk hit and run by p-2 lt blue sedan.</t>
  </si>
  <si>
    <t>6/1/2014</t>
  </si>
  <si>
    <t>11500 Miro Circle</t>
  </si>
  <si>
    <t>Kid on scooter scooted in front of a moving vehicle</t>
  </si>
  <si>
    <t>5/3/2014</t>
  </si>
  <si>
    <t>P-1 made left turn striking ped in cross walk.  Misd manslaughter.</t>
  </si>
  <si>
    <t>5945 Mission Gorge Rd</t>
  </si>
  <si>
    <t>P-1 drove through crowd to escape 415 at hooka lounge.  20001 handled by Eastern.</t>
  </si>
  <si>
    <t>4/28/2014</t>
  </si>
  <si>
    <t>11900 Springbrook Dr.</t>
  </si>
  <si>
    <t>P-1 car hit P-2 ped in unmarked crosswalk.</t>
  </si>
  <si>
    <t>3608 Oleander Dr.</t>
  </si>
  <si>
    <t>P-1 mother ran over 2 yo daughter in driveway.</t>
  </si>
  <si>
    <t>4/13/2014</t>
  </si>
  <si>
    <t>2000 Kettner Bl</t>
  </si>
  <si>
    <t>silver sedan struck ped and fled scene</t>
  </si>
  <si>
    <t>3/8/2014</t>
  </si>
  <si>
    <t>3200 N. Harbor Dr.</t>
  </si>
  <si>
    <t>P-1 ped walked in front of P-2 car.</t>
  </si>
  <si>
    <t>3100 Adams Ave.</t>
  </si>
  <si>
    <t>P-1 ped struck in unmarked crosswalk.</t>
  </si>
  <si>
    <t>2/27/2014</t>
  </si>
  <si>
    <t>4000 F St.</t>
  </si>
  <si>
    <t>P-1 car struck P-2 car injuring child in P-1.</t>
  </si>
  <si>
    <t>1/22/2014</t>
  </si>
  <si>
    <t>3900 Cottonwood St</t>
  </si>
  <si>
    <t>P-1 SDG&amp;E hit P-2 Mother and 2 girls.</t>
  </si>
  <si>
    <t>4300 Ingraham St.</t>
  </si>
  <si>
    <t>P-1 ped walked out in front of P-2 car.</t>
  </si>
  <si>
    <t>1/21/2014</t>
  </si>
  <si>
    <t>4500 Market St.</t>
  </si>
  <si>
    <t>P-1 Juvenile ran out into traffic against light and hit side of P-2's car.</t>
  </si>
  <si>
    <t>1/13/2014</t>
  </si>
  <si>
    <t>3000 Main St.</t>
  </si>
  <si>
    <t>P-1 ped ran in front of P-2 car.</t>
  </si>
  <si>
    <t>1/8/2014</t>
  </si>
  <si>
    <t>6600 Alvarado Rd.</t>
  </si>
  <si>
    <t>P-1 ped ran into side of moving trailer.</t>
  </si>
  <si>
    <t>10200 Mesa Medera Dr.</t>
  </si>
  <si>
    <t>P-1 failed to set parking brake on landscaper truck and rolled forward hitting co-worker.</t>
  </si>
  <si>
    <t>5200 University Ave,</t>
  </si>
  <si>
    <t>P2 ped was in center median 5200 University. P1 drove across median for unk reason, struck ped then fled e/b in w/b lanes</t>
  </si>
  <si>
    <t>12/3/2014</t>
  </si>
  <si>
    <t>8100 Clairmont Mesa Bl</t>
  </si>
  <si>
    <t>P1 was e/b CMB and struck a parked utility vehicle.  P1 was unrestrained and suffered major internal injuries.  11-44 later at hosp.</t>
  </si>
  <si>
    <t>11/7/2014</t>
  </si>
  <si>
    <t>3700 Market St</t>
  </si>
  <si>
    <t>P-1 SUV backed out of a Cemetary entrance and into the oncoming path of travel of P-2 M/C. 11-44 at scene.</t>
  </si>
  <si>
    <t>10/9/2014</t>
  </si>
  <si>
    <t>2300 Fairmount Ave</t>
  </si>
  <si>
    <t>P-2, and SDG&amp;E Utilities truck was stopped in S3 lane of 2300 Fairmount for a red light when P-1, (mini-van Taxi) struck the WCL when travelling SB on Fairmount. P-1 traversed the curb and ultimately rear-ended P-2. P-1 Deceased</t>
  </si>
  <si>
    <t>800 Sea World Dr.</t>
  </si>
  <si>
    <t>P1 lost control, left roadway and impacted palm tree.  P1 was 11-44 at scene. Passenger in V1 minor injuries.  Possibly racing</t>
  </si>
  <si>
    <t>8/10/2014</t>
  </si>
  <si>
    <t>Single vehicle into tree, caught fire, driver 11-44</t>
  </si>
  <si>
    <t>2900 Main Street</t>
  </si>
  <si>
    <t>P1 was E/B 2900 main, veered right and struck parked F550, prounounced 11-44 at the scene</t>
  </si>
  <si>
    <t>7/25/2014</t>
  </si>
  <si>
    <t>3600 Morena Blvd.</t>
  </si>
  <si>
    <t>DUI P1 made U turn in front of DUI P2.  P2 struck rear of P1. P2 ejected, severe head injury</t>
  </si>
  <si>
    <t>5/31/2014</t>
  </si>
  <si>
    <t>Elderly P-1 involved in 11-82 after running red light then went head on on wrong side of road. 11-44 poss medical issue.</t>
  </si>
  <si>
    <t>5/26/2014</t>
  </si>
  <si>
    <t>2800 Coronado Ave.</t>
  </si>
  <si>
    <t>P-1 solo collision into tree.  Died 11 days later.</t>
  </si>
  <si>
    <t>11800 Rancho Bernardo Rd</t>
  </si>
  <si>
    <t>Husband and wife walking on sidewalk. Car jumped curb killing wife then fled.</t>
  </si>
  <si>
    <t>3/28/2014</t>
  </si>
  <si>
    <t>6600 La Jolla Scenic Dr.</t>
  </si>
  <si>
    <t>P-1 claimed brakes failed and drove up onto sidewalk eventually striking P-2.  P-1 passenger died.</t>
  </si>
  <si>
    <t>3/21/2014</t>
  </si>
  <si>
    <t>2700 Monument Rd.</t>
  </si>
  <si>
    <t>P-1 solo left roadway, hit rock and overturned.  P-1 died as a result of head injuries.</t>
  </si>
  <si>
    <t>2/15/2014</t>
  </si>
  <si>
    <t>4300 Twain Ave.</t>
  </si>
  <si>
    <t>P-1 solo driver let bar and hit multiple things until stopping and was deceased.</t>
  </si>
  <si>
    <t>1/10/2014</t>
  </si>
  <si>
    <t>P-1 drove into wall killing elderly passenger.</t>
  </si>
  <si>
    <t>1100 Medical Center Dr.</t>
  </si>
  <si>
    <t>Radar enf. tried to stop CA/7CHV197.  Driver fled in excess of 100 mph, Fernandez pursued.  Collided with embankment  in Chula Vista.  Driver DUI.  To DA  12/31/14</t>
  </si>
  <si>
    <t>12/18/2014</t>
  </si>
  <si>
    <t>3800 Atascadero Dr</t>
  </si>
  <si>
    <t>P1 open fx rt ankle, rt wrist fx.</t>
  </si>
  <si>
    <t>11/29/2014</t>
  </si>
  <si>
    <t>3700 33rd St</t>
  </si>
  <si>
    <t>P-2 ped 86 year old male walking on sidewalk was struck my P-1 backing out of driveway. P-2 sustained a Fx pelvis</t>
  </si>
  <si>
    <t>11/23/2014</t>
  </si>
  <si>
    <t>4600 Mission Blvd</t>
  </si>
  <si>
    <t>P-1 Ped 647f walked into path of P-2 auto. P-2 DUI. P-1 to Hosp with facial fractures. P-2 to Jail Norhtern handeling arrest</t>
  </si>
  <si>
    <t>11/22/2014</t>
  </si>
  <si>
    <t>14300 El Camino Real</t>
  </si>
  <si>
    <t>P-1 DUI head on into P-2. P-2 pending fatal. P-1 to Hosp with long term care injuries. Warrant of Arrest</t>
  </si>
  <si>
    <t>11/15/2014</t>
  </si>
  <si>
    <t>11100 Pomerado</t>
  </si>
  <si>
    <t>P-1 Juv 86MPH loses control and goes head on into P-2. P-2 all lower fractures. P-1 re-eval with passenger</t>
  </si>
  <si>
    <t>11/14/2014</t>
  </si>
  <si>
    <t>12400 Carmel Mt. Rd</t>
  </si>
  <si>
    <t>Patrol initally received this as an 11-81, later on it was discovered P-2 had a fractured spine. TIU to review only</t>
  </si>
  <si>
    <t>10/22/2014</t>
  </si>
  <si>
    <t>P1 ran red light and struck P2. P2 suffered severed lft arm and skull fracture. P1 arrested for DUI</t>
  </si>
  <si>
    <t>11600 Poway Rd</t>
  </si>
  <si>
    <t>P1 ran red light striking P2. P2 passenger fractured rt humerus and severed right thumb</t>
  </si>
  <si>
    <t>9/6/2014</t>
  </si>
  <si>
    <t>9100 Balboa Ave</t>
  </si>
  <si>
    <t>Single vehicle DUI, P1 fractured C4 vertabre, open fracture to left tib/fib</t>
  </si>
  <si>
    <t>17900 San Pasqual Valley Rd</t>
  </si>
  <si>
    <t>P1 fractured left femur, right femur and laceration on back of head</t>
  </si>
  <si>
    <t>8/9/2014</t>
  </si>
  <si>
    <t>16800 Pomerado Rd</t>
  </si>
  <si>
    <t>P1 pulled out of driveway in front of P2. P2 struck P1 broadside. P1 suffered broken pelvis</t>
  </si>
  <si>
    <t>7/26/2014</t>
  </si>
  <si>
    <t>400 Second Ave.</t>
  </si>
  <si>
    <t>Vehicle pushed through crowd at Comic Con Zombie run, vict degloved. Later determined to be 245, not a crash</t>
  </si>
  <si>
    <t>600 Euclid Avenue</t>
  </si>
  <si>
    <t>P-2 responded to an 11-8. P-1 was lying in the roadway dressed in black. P-2 clipped P-1, fractured wrist needing surgery.</t>
  </si>
  <si>
    <t>7/20/2014</t>
  </si>
  <si>
    <t>3300 Market St.</t>
  </si>
  <si>
    <t>P-1 solo vehicle lost control in turn rotating 180 degrees before hitting tree.</t>
  </si>
  <si>
    <t>4500 Montezuma Road</t>
  </si>
  <si>
    <t>P-1 driving too fast lost control and rolled on transition ramp to Fairmont Ave.</t>
  </si>
  <si>
    <t>7/11/2014</t>
  </si>
  <si>
    <t>2000 S. 40th St</t>
  </si>
  <si>
    <t>P-1 DUI drove across roadway to hit parked car injuring 70 yo passenger.</t>
  </si>
  <si>
    <t>7/9/2014</t>
  </si>
  <si>
    <t>4200 Camino De La Plaza</t>
  </si>
  <si>
    <t>P-1 poss DUI ran up on sidewalk and struck ped before hitting tree head on.</t>
  </si>
  <si>
    <t>6/7/2014</t>
  </si>
  <si>
    <t>8000 Calle De La Plata</t>
  </si>
  <si>
    <t>ped degloved leg by tour bus</t>
  </si>
  <si>
    <t>6/5/2014</t>
  </si>
  <si>
    <t>hit and run both drivers fled.  P-2 passenger fractured foot</t>
  </si>
  <si>
    <t>6/4/2014</t>
  </si>
  <si>
    <t>6900 Miramar</t>
  </si>
  <si>
    <t>Vehicle vs. motorcycle, two elderly drivers</t>
  </si>
  <si>
    <t>5/30/2014</t>
  </si>
  <si>
    <t>4000 Rueda Dr.</t>
  </si>
  <si>
    <t>4500 Logan Av</t>
  </si>
  <si>
    <t>647 f Female struck by unknown SUV</t>
  </si>
  <si>
    <t>5/25/2014</t>
  </si>
  <si>
    <t>1700 University Ave</t>
  </si>
  <si>
    <t>11500 Carmel Country Rd</t>
  </si>
  <si>
    <t>1500 Washington St</t>
  </si>
  <si>
    <t>Solo motorcycle</t>
  </si>
  <si>
    <t>5/21/2014</t>
  </si>
  <si>
    <t>Genessee/Park Mesa</t>
  </si>
  <si>
    <t>passengers fell out of car</t>
  </si>
  <si>
    <t>8400 Costa Verde</t>
  </si>
  <si>
    <t>DUI driver crossed double yellow and struck vehicle head on</t>
  </si>
  <si>
    <t>8700 Mira Mesa Blvd.</t>
  </si>
  <si>
    <t>P-1 ran red light and struck P-2.</t>
  </si>
  <si>
    <t>4/1/2014</t>
  </si>
  <si>
    <t>2400 Garnett Ave.</t>
  </si>
  <si>
    <t>P-1 rearended P-2 injuring P-2's passenger.  P-2 Arrested for DUI.</t>
  </si>
  <si>
    <t>3/29/2014</t>
  </si>
  <si>
    <t>2800 Sunset Cliffs Blvd</t>
  </si>
  <si>
    <t>P-1 DUI rearended P-2 causing chain reaction to P-5.  Notify warrant.</t>
  </si>
  <si>
    <t>1500 Rosecrans St</t>
  </si>
  <si>
    <t>P-1 ped crossing midblockhit by P-2.</t>
  </si>
  <si>
    <t>3/23/2014</t>
  </si>
  <si>
    <t>1200 E Mission Bay Dr.</t>
  </si>
  <si>
    <t>P-1 solo did not make turn and left bridge landing in water.  P-1 submerged for extended period of time.</t>
  </si>
  <si>
    <t>3/16/2014</t>
  </si>
  <si>
    <t>11000 Poway Rd.</t>
  </si>
  <si>
    <t>P-1 ran stop light and hit P-2 broadside before fleeing scene.</t>
  </si>
  <si>
    <t>3/15/2014</t>
  </si>
  <si>
    <t>3400 Jemenez Dr.</t>
  </si>
  <si>
    <t>P-1 attempted to make U turn from the curb and was hit b P-2.</t>
  </si>
  <si>
    <t>3/9/2014</t>
  </si>
  <si>
    <t>1700 Madison Ave.</t>
  </si>
  <si>
    <t>P-1 DUI hit 4 parked cars injuring passenger.</t>
  </si>
  <si>
    <t>3/7/2014</t>
  </si>
  <si>
    <t>9300 Towne Center Dr.</t>
  </si>
  <si>
    <t>P-1 car turned left in front of P-2 car violating right of way.</t>
  </si>
  <si>
    <t>6600 Balboa Ave.</t>
  </si>
  <si>
    <t>P-1 DUI ran red turn arrow striking P-2 who was pushed into P-3. Then H&amp;R but SIC</t>
  </si>
  <si>
    <t>2/18/2014</t>
  </si>
  <si>
    <t>800 Rosecrans St.</t>
  </si>
  <si>
    <t>P-1 solo car made unsafe movement and hit 2 parked cars.</t>
  </si>
  <si>
    <t>2/4/2014</t>
  </si>
  <si>
    <t>5300 Mira Mesa Blvd.</t>
  </si>
  <si>
    <t>P-1 DUI jumped curd and struck irrigation box and guardrail.  We handled notify warrant.</t>
  </si>
  <si>
    <t>1/27/2014</t>
  </si>
  <si>
    <t>4800 Ruette De Mer</t>
  </si>
  <si>
    <t>P-1 and P-2 both on bicycles went head on.</t>
  </si>
  <si>
    <t>1/26/2014</t>
  </si>
  <si>
    <t>7800 Navajo Rd</t>
  </si>
  <si>
    <t>P-1 bicycle going the same direction as p-2 cut in front of her at intersection and was struck.</t>
  </si>
  <si>
    <t>1/25/2014</t>
  </si>
  <si>
    <t>3700 Kearny Villa Rd</t>
  </si>
  <si>
    <t>P-1 solo vehicle driving to fast hit tree.</t>
  </si>
  <si>
    <t>1/20/2014</t>
  </si>
  <si>
    <t>6200 Parkside Ave</t>
  </si>
  <si>
    <t>P-1 solo driver speeding lost control slid sideways and injured pass.</t>
  </si>
  <si>
    <t>2400 Hotel Circle South</t>
  </si>
  <si>
    <t>P-1 DUI drove onto wrong side of road striking P-2 and P-3 cars.</t>
  </si>
  <si>
    <t>1/9/2014</t>
  </si>
  <si>
    <t>9200 Activity Rd.</t>
  </si>
  <si>
    <t>DUI P-1 drove into parked semi trailer.</t>
  </si>
  <si>
    <t>1/1/2014</t>
  </si>
  <si>
    <t>1300 Nautilus St</t>
  </si>
  <si>
    <t>DUI driver ran off road into front yard of residence. Passenger lacerated spleen. Driver Fx ankle. Warrant of arrest</t>
  </si>
  <si>
    <t>12/31/2013</t>
  </si>
  <si>
    <t>4500 West Point Loma</t>
  </si>
  <si>
    <t>Unidentified male on a skateboard rode into the oncoming path of a veh and was truck. Unconcious serious head injury</t>
  </si>
  <si>
    <t>12/28/2013</t>
  </si>
  <si>
    <t>1000 Missouri S</t>
  </si>
  <si>
    <t>P-1 cab driver robbed drunk passenger then ran over his foot escaping. Northern taking robbery case and 20001. stiches needed to sew it back together</t>
  </si>
  <si>
    <t>12/27/2013</t>
  </si>
  <si>
    <t>6100 Stresemann St.</t>
  </si>
  <si>
    <t>P-2 and P-3 peds were walking when a red truck drove on the wrong side of the road and ran them over. The truck fled the scene. Unknown if the was a deliberate act or not</t>
  </si>
  <si>
    <t>12/24/2013</t>
  </si>
  <si>
    <t>1800 Gateway Dr</t>
  </si>
  <si>
    <t>DUI P-1 with passenger collided into the back pf Parked P-1 whiich struck Parked P-3. P-1 sustained a fx femur pass C.O.P. notify warrant for 23152a</t>
  </si>
  <si>
    <t>9/13/2013</t>
  </si>
  <si>
    <t>1700 Morley Field Dr.</t>
  </si>
  <si>
    <t>P-1 solo crashed bike going down hill, hit head and died</t>
  </si>
  <si>
    <t>9/1/2013</t>
  </si>
  <si>
    <t>2300 Mission Bay Dr</t>
  </si>
  <si>
    <t>P-1 Bike riding in center of traffic lane hit by P-2 DUI driver.</t>
  </si>
  <si>
    <t>12/17/2013</t>
  </si>
  <si>
    <t>3800 Ingraham St.</t>
  </si>
  <si>
    <t>P-1 motorhome hit P-2 ped in cross walk after brake failure.</t>
  </si>
  <si>
    <t>3500 Midway Dr</t>
  </si>
  <si>
    <t>P-1 car drove into side of P-2 Motorcycle.</t>
  </si>
  <si>
    <t>4/18/2013</t>
  </si>
  <si>
    <t>3700 Voltaire St</t>
  </si>
  <si>
    <t>P-1 motorized bicycle broadsided P-2 vehicle</t>
  </si>
  <si>
    <t>1/3/2013</t>
  </si>
  <si>
    <t>P-1 bicycle cut in front of P-2 car Fatal</t>
  </si>
  <si>
    <t>12/9/2013</t>
  </si>
  <si>
    <t>3200 Harbor Dr.</t>
  </si>
  <si>
    <t>P-1 solo into guardrail after falling asleep.</t>
  </si>
  <si>
    <t>11/24/2013</t>
  </si>
  <si>
    <t>19200 San Pasqual Rd</t>
  </si>
  <si>
    <t>P-1 motorcycle crossed over double yellow on curve and went head on into P-2.</t>
  </si>
  <si>
    <t>1000 S. 30th</t>
  </si>
  <si>
    <t>P-1 DUI ran the red light broadised P-2 and fled on foot. P-1 was captured down the road and his BA was a .28</t>
  </si>
  <si>
    <t>11/23/2013</t>
  </si>
  <si>
    <t>7800 Navajo</t>
  </si>
  <si>
    <t>P-1 skateboarder rode across intersection aginst a red light and into the path of a car. P-1 sustained broken everything</t>
  </si>
  <si>
    <t>11/22/2013</t>
  </si>
  <si>
    <t>7200 Miramar Rd</t>
  </si>
  <si>
    <t>P-1 Tractor w/Trlr hit P-2 which hit P-3 which hit P-4.</t>
  </si>
  <si>
    <t>11/18/2013</t>
  </si>
  <si>
    <t>5200 Balboa Ave</t>
  </si>
  <si>
    <t>P-1 PD did U-turn in front of motorcycle.  P-2 died at hospital.</t>
  </si>
  <si>
    <t>8300 Miramar Rd</t>
  </si>
  <si>
    <t>P-1 pulled out of private driveway in front of P-2 MC.</t>
  </si>
  <si>
    <t>11/20/2013</t>
  </si>
  <si>
    <t>6300 Akins Ave</t>
  </si>
  <si>
    <t>P-1 DUI hit back of PD vehicle breaking passengers wrist.</t>
  </si>
  <si>
    <t>9/4/2013</t>
  </si>
  <si>
    <t>7100 Imperial Ave</t>
  </si>
  <si>
    <t>P-1 made left in front of P-2 motorcycle.</t>
  </si>
  <si>
    <t>9/3/2013</t>
  </si>
  <si>
    <t>7600 Britiannia Place</t>
  </si>
  <si>
    <t>P-1 motorcycle pulled out in front of DUI P-2 truck.</t>
  </si>
  <si>
    <t>8/19/2013</t>
  </si>
  <si>
    <t>2700 Garnet Ave</t>
  </si>
  <si>
    <t>P-1 car turned in front of P-2 motorcycle.</t>
  </si>
  <si>
    <t>11/15/2013</t>
  </si>
  <si>
    <t>Solo 17 yo speeding hit water and slid off roadway into a tree.</t>
  </si>
  <si>
    <t>11/14/2013</t>
  </si>
  <si>
    <t>2500 Garnet Ave</t>
  </si>
  <si>
    <t>P-1 Bicycle ran red light was struck by P-2 car.  Pending fatal.</t>
  </si>
  <si>
    <t>11/13/2013</t>
  </si>
  <si>
    <t>P-1 car turned left in front of P-2 motorcycle.</t>
  </si>
  <si>
    <t>6/22/2013</t>
  </si>
  <si>
    <t>4900 69th Street</t>
  </si>
  <si>
    <t>P-1 (Motorcyle) ran stopsign in front of  P-2.</t>
  </si>
  <si>
    <t>11/8/2013</t>
  </si>
  <si>
    <t>5000 Miramar Rd.</t>
  </si>
  <si>
    <t>P-1 bicycle rode into the back of a parked car.</t>
  </si>
  <si>
    <t>2/24/2013</t>
  </si>
  <si>
    <t>16100 San Pasqual Rd</t>
  </si>
  <si>
    <t>P-1 speeding MC hit guard rail.</t>
  </si>
  <si>
    <t>11/7/2013</t>
  </si>
  <si>
    <t>3800 Convoy St</t>
  </si>
  <si>
    <t>P-1 car ran light and struck P-2 Motorcycle.  P-1 then fled scene.</t>
  </si>
  <si>
    <t>11/5/2013</t>
  </si>
  <si>
    <t>2700 Torrey Pines Rd</t>
  </si>
  <si>
    <t>No fault implied: bicycle hit by car from rear.  No independent witnesses.</t>
  </si>
  <si>
    <t>11/3/2013</t>
  </si>
  <si>
    <t>700 17th St.</t>
  </si>
  <si>
    <t>P-1 DUI pulled out in front of DUI P-2 from stop sign.</t>
  </si>
  <si>
    <t>2/4/2013</t>
  </si>
  <si>
    <t>3700 Clairemont Dr</t>
  </si>
  <si>
    <t>P-1 jaywalking hit by P-2 MC</t>
  </si>
  <si>
    <t>1/6/2013</t>
  </si>
  <si>
    <t>2400 Grand Ave</t>
  </si>
  <si>
    <t>P-1 Motorcycle ran red light.  Head hit fender of P-2</t>
  </si>
  <si>
    <t>10/29/2013</t>
  </si>
  <si>
    <t>6900 Florey St.</t>
  </si>
  <si>
    <t>P-1 suspected DUI hit parked cars, lost conciousness</t>
  </si>
  <si>
    <t>10/28/2013</t>
  </si>
  <si>
    <t>2800 Madison Ave</t>
  </si>
  <si>
    <t>P-1 solo DUI into a tree.</t>
  </si>
  <si>
    <t>10/27/2013</t>
  </si>
  <si>
    <t>3400 National Ave</t>
  </si>
  <si>
    <t>P-1 solo car into parked cars injuring passengers.</t>
  </si>
  <si>
    <t>10/26/2013</t>
  </si>
  <si>
    <t>800 Murilands Vista Dr</t>
  </si>
  <si>
    <t>P-1 solo 16yo transporting 14 kids from party rolled Ford Expedition.</t>
  </si>
  <si>
    <t>10/25/2013</t>
  </si>
  <si>
    <t>5200 East Gate Mall</t>
  </si>
  <si>
    <t>P-1 solo MC poss ran off road by friend.</t>
  </si>
  <si>
    <t>10/23/2013</t>
  </si>
  <si>
    <t>9800 Genesse Ave</t>
  </si>
  <si>
    <t>P-1 hit P-2 after running red light.</t>
  </si>
  <si>
    <t>12/22/2013</t>
  </si>
  <si>
    <t>P-1 hit P-2 ped standing in doorway of his vehicle.</t>
  </si>
  <si>
    <t>100 14th St</t>
  </si>
  <si>
    <t>Crippled ped scooting aroung intersection struck by P-2 car.</t>
  </si>
  <si>
    <t>10/20/2013</t>
  </si>
  <si>
    <t>7500 Linda Vista Rd</t>
  </si>
  <si>
    <t>P-1 DUI with broken femur ran red light and striking P2 and P3</t>
  </si>
  <si>
    <t>10/19/2013</t>
  </si>
  <si>
    <t>200 Sychar Rd</t>
  </si>
  <si>
    <t>P-1 solo vs tree.</t>
  </si>
  <si>
    <t>4400 Wilson Ave</t>
  </si>
  <si>
    <t>P-1 18 month old ran over in driveway by P-2</t>
  </si>
  <si>
    <t>10/11/2013</t>
  </si>
  <si>
    <t>7200 Margerum Ave</t>
  </si>
  <si>
    <t>P-1 struck p-2 ped in the crosswalk.</t>
  </si>
  <si>
    <t>10/13/2013</t>
  </si>
  <si>
    <t>700 Hornblend St</t>
  </si>
  <si>
    <t>P-1 Bike rode in front of P-2 car.</t>
  </si>
  <si>
    <t>9/28/2013</t>
  </si>
  <si>
    <t>3200 National Ave</t>
  </si>
  <si>
    <t>P-1 3-yo ped ran into street and was struck by P-2 car.</t>
  </si>
  <si>
    <t>10/10/2013</t>
  </si>
  <si>
    <t>6300 Linda Vista Rd</t>
  </si>
  <si>
    <t>P-1 made left in front of P-2.  P-1 had 11-80 injuries.</t>
  </si>
  <si>
    <t>10/6/2013</t>
  </si>
  <si>
    <t>1800 Quivira Access Mission Bay</t>
  </si>
  <si>
    <t>Solo P-1 DUI on Vespa scooter.</t>
  </si>
  <si>
    <t>10/5/2013</t>
  </si>
  <si>
    <t>100 S. Lausanne Dr.</t>
  </si>
  <si>
    <t>P-1 struck by speeding DUI P-2. Felony DUI</t>
  </si>
  <si>
    <t>1800 Dahlia Ave</t>
  </si>
  <si>
    <t>P-1 DUI hit MC then fled.  Chased by citizens and is SIC.</t>
  </si>
  <si>
    <t>8/14/2013</t>
  </si>
  <si>
    <t>10900 Sunny Meadow St</t>
  </si>
  <si>
    <t>P-1 DUI struck friend gardener in front of his residence.</t>
  </si>
  <si>
    <t>8/9/2013</t>
  </si>
  <si>
    <t>1800 Florida St</t>
  </si>
  <si>
    <t>P-1 ped early walker hit by P-2 zoo keeper.</t>
  </si>
  <si>
    <t>8/8/2013</t>
  </si>
  <si>
    <t>3100 National Ave</t>
  </si>
  <si>
    <t>P-1 ped 1 yo ran into traffic and hit by city water truck.</t>
  </si>
  <si>
    <t>7/29/2013</t>
  </si>
  <si>
    <t>4500 Lamont St</t>
  </si>
  <si>
    <t>P-1 (skateboarder) ran into P-2 (vehicle).</t>
  </si>
  <si>
    <t>7/22/2013</t>
  </si>
  <si>
    <t>3687 Beta St</t>
  </si>
  <si>
    <t>P-1 (ped) struck by own vehicle</t>
  </si>
  <si>
    <t>7/15/2013</t>
  </si>
  <si>
    <t>P-1 ped ran out in front of 85 yo P-2.</t>
  </si>
  <si>
    <t>4/11/2013</t>
  </si>
  <si>
    <t>2800 El Cajon Blvd</t>
  </si>
  <si>
    <t>P-1 drunk ped wandered out into road and struck by P-2 car.</t>
  </si>
  <si>
    <t>9/20/2013</t>
  </si>
  <si>
    <t>4850 Polk Ave</t>
  </si>
  <si>
    <t>P-1 Bike rode out in front of P-2 SUV.</t>
  </si>
  <si>
    <t>12/10/2013</t>
  </si>
  <si>
    <t>1500 Broadway</t>
  </si>
  <si>
    <t>P-1 skateboard ran red light and was hit by P-2 hit and run driver.</t>
  </si>
  <si>
    <t>9/17/2013</t>
  </si>
  <si>
    <t>5800 Ranco Hills Dr</t>
  </si>
  <si>
    <t>P-1 10851 DUI ran light into P-2 with family.</t>
  </si>
  <si>
    <t>9/15/2013</t>
  </si>
  <si>
    <t>3100 Market St.</t>
  </si>
  <si>
    <t>P-1 solo car drove into tree.  DUI</t>
  </si>
  <si>
    <t>9/14/2013</t>
  </si>
  <si>
    <t>3100 Ingraham St</t>
  </si>
  <si>
    <t>P-1 solo bike, hit bushes then head on ground.</t>
  </si>
  <si>
    <t>3700 Camino Del Rio West</t>
  </si>
  <si>
    <t>P-1 car turned left in front of P-2 MC.</t>
  </si>
  <si>
    <t>9800 Pacific Hts</t>
  </si>
  <si>
    <t>Solo Bicycle. Bike lock got jammed in sprocket and valted rider.</t>
  </si>
  <si>
    <t>4/7/2013</t>
  </si>
  <si>
    <t>P-2 veh hit P-1 wheel chair as he was crossing University</t>
  </si>
  <si>
    <t>2/18/2013</t>
  </si>
  <si>
    <t>9400 Mira Mesa Blvd</t>
  </si>
  <si>
    <t>P-1 ped crossed in front of P-2 SUV.</t>
  </si>
  <si>
    <t>P-1 car hit P-2 ped in crosswalk.</t>
  </si>
  <si>
    <t>11/16/2013</t>
  </si>
  <si>
    <t>3600 Barnett Ave</t>
  </si>
  <si>
    <t>2/16/2013</t>
  </si>
  <si>
    <t>4750 Mission Bay Dr</t>
  </si>
  <si>
    <t>P-2 DUI driver hit P-1 ped in the roadway.</t>
  </si>
  <si>
    <t>9/6/2013</t>
  </si>
  <si>
    <t>1000 Euclid Ave</t>
  </si>
  <si>
    <t>P-1 car made U turn from #2 lane in front of P-2 motorcycle.</t>
  </si>
  <si>
    <t>1200 Garnet Ave</t>
  </si>
  <si>
    <t>P-1 car ran over P-2 foot in crosswalk then fled.  Crashed several blocks later.</t>
  </si>
  <si>
    <t>2/6/2013</t>
  </si>
  <si>
    <t>2800 54 th St</t>
  </si>
  <si>
    <t>P-1 ped crossed in front of P-2 MC hit and 11-44</t>
  </si>
  <si>
    <t>1200 S. 47th St</t>
  </si>
  <si>
    <t>P-1 ped ran out in front of P-2 mini van.</t>
  </si>
  <si>
    <t>9/2/2013</t>
  </si>
  <si>
    <t>1400 Thomas Ave</t>
  </si>
  <si>
    <t>Solo bicycle crash.</t>
  </si>
  <si>
    <t>14600 Camino Del Sur</t>
  </si>
  <si>
    <t>P-1 ran stop light and hit Nanny and baby.  Nanny 11-44</t>
  </si>
  <si>
    <t>8/29/2013</t>
  </si>
  <si>
    <t>6300 Beadnell Way</t>
  </si>
  <si>
    <t>P-1 car backed out of driveway in front of P-2 motorcycle.</t>
  </si>
  <si>
    <t>11/1/2013</t>
  </si>
  <si>
    <t>700 S. Euclid Ave</t>
  </si>
  <si>
    <t>P-1 ped hit by P-2 car which fled scene.</t>
  </si>
  <si>
    <t>10/30/2013</t>
  </si>
  <si>
    <t>2800 Lincoln Ave</t>
  </si>
  <si>
    <t>P-1 skateboarder rode into traffic and was hit.  P-2 fled scene.</t>
  </si>
  <si>
    <t>8/22/2013</t>
  </si>
  <si>
    <t>5000 Ruffner Rd</t>
  </si>
  <si>
    <t>CHP Pursuit of motorcycle.  M/C struck vehicle during pursuit</t>
  </si>
  <si>
    <t>2/1/2013</t>
  </si>
  <si>
    <t>P-1 Ran stop light ran over P-2 nanny and stroller</t>
  </si>
  <si>
    <t>2000 N. Harbor Dr</t>
  </si>
  <si>
    <t>P-1 hit P-2 at a high rate of speed. P-2 hit P-3 who hit P-4.</t>
  </si>
  <si>
    <t>10/17/2013</t>
  </si>
  <si>
    <t>P-1 ped ran in front of P-2 hit and run silver sedan.</t>
  </si>
  <si>
    <t>5900 Scripps St</t>
  </si>
  <si>
    <t>P-1 ped walking in traffic lane hit from behind by P-2 car.</t>
  </si>
  <si>
    <t>8/12/2013</t>
  </si>
  <si>
    <t>2100 Market St</t>
  </si>
  <si>
    <t>Solo motor scooter into parked car.</t>
  </si>
  <si>
    <t>701 W. Beech St</t>
  </si>
  <si>
    <t>Solo motorcycle into forklift at constrution site.</t>
  </si>
  <si>
    <t>2900 Main St</t>
  </si>
  <si>
    <t>P-1 and P-2 both peds ran out in front of a passing car.</t>
  </si>
  <si>
    <t>10/4/2013</t>
  </si>
  <si>
    <t>800 S. 47th St</t>
  </si>
  <si>
    <t>P-1 jaywalking ped struck by P-2 car.</t>
  </si>
  <si>
    <t>8/6/2013</t>
  </si>
  <si>
    <t>900 Pearl St.</t>
  </si>
  <si>
    <t>P-1 ran stop light and hit P-2.  Misd hit and run patrol turned felony</t>
  </si>
  <si>
    <t>P-2 was crossing the roadway when she was run down by P-2's vehicle. P-1 was in an unmarked crosswalk P-2 was transported to the hosp and died within 2 hrs</t>
  </si>
  <si>
    <t>8/2/2013</t>
  </si>
  <si>
    <t>1886 Garnet Ave</t>
  </si>
  <si>
    <t>76 yo P-1 ran over 4 peds on the patio of the yogurt shop.</t>
  </si>
  <si>
    <t>P-1 ped ran out in front of P-2 car.</t>
  </si>
  <si>
    <t>3500 Canon St</t>
  </si>
  <si>
    <t>P-1 solo bike crash</t>
  </si>
  <si>
    <t>8/1/2013</t>
  </si>
  <si>
    <t>P-1 solo bike failed to dismount bike and was caught in train tracks.</t>
  </si>
  <si>
    <t>7/30/2013</t>
  </si>
  <si>
    <t>700 W. San Ysidro Blvd</t>
  </si>
  <si>
    <t>P-1 made left turn in front of P-2</t>
  </si>
  <si>
    <t>P-1 ped crossed against don’t walk light and was hit/dragged by suv.</t>
  </si>
  <si>
    <t>11/10/2013</t>
  </si>
  <si>
    <t>1800 Quivera Access</t>
  </si>
  <si>
    <t>P-1 high rate of speed drove off roadway and hit tree being ejected.</t>
  </si>
  <si>
    <t>2950 Kurtz St</t>
  </si>
  <si>
    <t>P-1 ped ran out from between 2 cars and hit by P-2 car.</t>
  </si>
  <si>
    <t>1800 Torrey Pines Rd</t>
  </si>
  <si>
    <t>P-1 (veh) made left turn IFO P-2 (motorcycle).</t>
  </si>
  <si>
    <t>7/21/2013</t>
  </si>
  <si>
    <t>Silver Strand Bikeway</t>
  </si>
  <si>
    <t>P-1 (Bicyclist) hit 8yr old pedestrian on bikepath</t>
  </si>
  <si>
    <t>7/20/2013</t>
  </si>
  <si>
    <t>4700 Genesee ave</t>
  </si>
  <si>
    <t>Solo vehicle rollover</t>
  </si>
  <si>
    <t>9/24/2013</t>
  </si>
  <si>
    <t>4300 La Jolla Village Dr</t>
  </si>
  <si>
    <t>P-1 blasted through red light stiking 3 cars.</t>
  </si>
  <si>
    <t>9/23/2013</t>
  </si>
  <si>
    <t>3200 Holiday Court</t>
  </si>
  <si>
    <t>P-1 ped transient walked into side of P-2s car.</t>
  </si>
  <si>
    <t>7/16/2013</t>
  </si>
  <si>
    <t>3900 54th St</t>
  </si>
  <si>
    <t>P-1 DUI drugs broadsided P-2 then hit P-3</t>
  </si>
  <si>
    <t>3800 Genesee Ave</t>
  </si>
  <si>
    <t>P-1 Ped ran out in front of P-2 car.</t>
  </si>
  <si>
    <t>6900 Jackson Dr</t>
  </si>
  <si>
    <t>P-1 DUI and 1 yo passenger struck parked car.</t>
  </si>
  <si>
    <t>7/13/2013</t>
  </si>
  <si>
    <t>4800 Shawline St</t>
  </si>
  <si>
    <t>P-1 car pulled out in front of P-2 Motorcycle.</t>
  </si>
  <si>
    <t>2300 Juan St</t>
  </si>
  <si>
    <t>P-1 bicycle passing car crashed in road.</t>
  </si>
  <si>
    <t>7/10/2013</t>
  </si>
  <si>
    <t>5226 Cervantes Ave</t>
  </si>
  <si>
    <t>P-2 wheelchair person fell from transportation van breaking hip.</t>
  </si>
  <si>
    <t>8000 Miramar Rd</t>
  </si>
  <si>
    <t>P-1 motorcycle spliting lanes hit open door of P-2.</t>
  </si>
  <si>
    <t>7/4/2013</t>
  </si>
  <si>
    <t>3000 Market St</t>
  </si>
  <si>
    <t>P-1 hit P-2 bicycle in crosswalk then fled.</t>
  </si>
  <si>
    <t>6/27/2013</t>
  </si>
  <si>
    <t>2300 04th Avenue</t>
  </si>
  <si>
    <t>P-1 ran stopsign and was broadsided by P-2 (moped).</t>
  </si>
  <si>
    <t>9/12/2013</t>
  </si>
  <si>
    <t>100 S. Euclid Ave</t>
  </si>
  <si>
    <t>P-1 ped struck in middle of road by P-2 Hit and Run vehicle.  SIC</t>
  </si>
  <si>
    <t>6/23/2013</t>
  </si>
  <si>
    <t>2320 54th Street</t>
  </si>
  <si>
    <t>P-1 solo motorcycle failed to negotiate curve in road.</t>
  </si>
  <si>
    <t>10/22/2013</t>
  </si>
  <si>
    <t>3400 Imperial Ave</t>
  </si>
  <si>
    <t>P-1 solo vehicle into power pole killing driver.</t>
  </si>
  <si>
    <t>9/7/2013</t>
  </si>
  <si>
    <t>4400 Mission Blvd</t>
  </si>
  <si>
    <t>DUI P-1 hit sister peds in crosswalk.</t>
  </si>
  <si>
    <t>6/14/2013</t>
  </si>
  <si>
    <t>5600 Fairmont Ave</t>
  </si>
  <si>
    <t>P-1 hit P-2 bicyclist from the rear.</t>
  </si>
  <si>
    <t>6/13/2013</t>
  </si>
  <si>
    <t>5400 Reservoir Rd</t>
  </si>
  <si>
    <t>P-1 DUI hit parked car breaking passengers arm.</t>
  </si>
  <si>
    <t>9/5/2013</t>
  </si>
  <si>
    <t>4630 Rolfe Road</t>
  </si>
  <si>
    <t>P-1 car hit P-2 Ped in cross walk.</t>
  </si>
  <si>
    <t>6/10/2013</t>
  </si>
  <si>
    <t>4000 Fairmont Ave</t>
  </si>
  <si>
    <t>P-1 hit P-2 ped in the cross walk.</t>
  </si>
  <si>
    <t>P-2 ped hit by P-1 car making U turn prior to fleeing.</t>
  </si>
  <si>
    <t>6/5/2013</t>
  </si>
  <si>
    <t>800 University Ave</t>
  </si>
  <si>
    <t>P-1 turned left in front of P-2 scooter.</t>
  </si>
  <si>
    <t>6/2/2013</t>
  </si>
  <si>
    <t>8200 Skyline Dr</t>
  </si>
  <si>
    <t>P-1 motorcycle went down with 12 yo son on the back.  Son 11-80.</t>
  </si>
  <si>
    <t>3000 Del Mar Heights Rd</t>
  </si>
  <si>
    <t>P-1 rearended P-2 at stop light.</t>
  </si>
  <si>
    <t>6/1/2013</t>
  </si>
  <si>
    <t>11100 Scripps Poway Parkway</t>
  </si>
  <si>
    <t>P-1 hit P-2 fled scene on foot. Returned to scene arrested by patrol for fel DUI/hit and run.</t>
  </si>
  <si>
    <t>4700 Wilson Ave</t>
  </si>
  <si>
    <t>P-1 ran stop sign and pulled out in front of P-2 motorcycle.</t>
  </si>
  <si>
    <t>5/30/2013</t>
  </si>
  <si>
    <t>6990 Mission Gorge Rd</t>
  </si>
  <si>
    <t>P-1 unsafe movement to the left off set head on with P-2.</t>
  </si>
  <si>
    <t>5/28/2013</t>
  </si>
  <si>
    <t>2950 Sunset Hills</t>
  </si>
  <si>
    <t>Solo vehicle P-1 16 yo injured 17 yo passenger.</t>
  </si>
  <si>
    <t>5/25/2013</t>
  </si>
  <si>
    <t>7300 Princess View</t>
  </si>
  <si>
    <t>P-1 solo dirt bike on roadway. No helmet</t>
  </si>
  <si>
    <t>5/23/2013</t>
  </si>
  <si>
    <t>4000 Ocean View Blvd</t>
  </si>
  <si>
    <t>P-1 10851 pursuit crashed then hit P-2 ped.</t>
  </si>
  <si>
    <t>5/20/2013</t>
  </si>
  <si>
    <t>11050 Carmel Country Rd</t>
  </si>
  <si>
    <t>Solo MC hit center divide.</t>
  </si>
  <si>
    <t>5/18/2013</t>
  </si>
  <si>
    <t>6600 Miramar Rd</t>
  </si>
  <si>
    <t>P-1 DUI rearended  P-2.  P-1 had broken leg.</t>
  </si>
  <si>
    <t>7200 Ronson Rd</t>
  </si>
  <si>
    <t>P-1 ran stop sign and hit 72 yr old female pedestrain.</t>
  </si>
  <si>
    <t>5/17/2013</t>
  </si>
  <si>
    <t>1600 G St</t>
  </si>
  <si>
    <t>P-1 and P-3 drag racing hit P-2.</t>
  </si>
  <si>
    <t>7300 Friars Rd</t>
  </si>
  <si>
    <t>P-1 elderly female ran red light. Pass husband died as a result of the crash. 11-81 turned fatal handled by patrol.</t>
  </si>
  <si>
    <t>8/15/2013</t>
  </si>
  <si>
    <t>4600 33rd St</t>
  </si>
  <si>
    <t>P-1 ped ran out between cars and struck by P-2 jeep.</t>
  </si>
  <si>
    <t>5/10/2013</t>
  </si>
  <si>
    <t>3700 Bancroft St</t>
  </si>
  <si>
    <t>P-1 DUI pulled out in front of P-2 MC violating right of way.</t>
  </si>
  <si>
    <t>11480 N. Torrey Pines Rd</t>
  </si>
  <si>
    <t>P-1 solo bicycle collsion with ground.</t>
  </si>
  <si>
    <t>7/19/2013</t>
  </si>
  <si>
    <t>7800 Girard Ave</t>
  </si>
  <si>
    <t>P-1 ran over pedestrain's toe and fled scene.</t>
  </si>
  <si>
    <t>5/8/2013</t>
  </si>
  <si>
    <t>700 Carefree Dr</t>
  </si>
  <si>
    <t>P-1 solo MC lost control collided with ground.</t>
  </si>
  <si>
    <t>5/7/2013</t>
  </si>
  <si>
    <t>14470 Camino Del Sur</t>
  </si>
  <si>
    <t>P_1 ran red light and hit P-2 in intersection.</t>
  </si>
  <si>
    <t>5/4/2013</t>
  </si>
  <si>
    <t>3800 Chamoune Ave</t>
  </si>
  <si>
    <t>P-1 solo bicycle crashed into tree.</t>
  </si>
  <si>
    <t>4/29/2013</t>
  </si>
  <si>
    <t>16600 San Pasqual Valley Rd</t>
  </si>
  <si>
    <t>P-1 vehicle crossed over center divide and went head on with P-2 vehicle.</t>
  </si>
  <si>
    <t>4/27/2013</t>
  </si>
  <si>
    <t>P-1 vehicle hit P-2 bike in bike lane.</t>
  </si>
  <si>
    <t>State Route 78</t>
  </si>
  <si>
    <t>P-1 solo MC drove off roadway.</t>
  </si>
  <si>
    <t>7/17/2013</t>
  </si>
  <si>
    <t>1800 Chatsworth Blvd</t>
  </si>
  <si>
    <t>P-1 Veh hit P-2 Ped in crosswalk.</t>
  </si>
  <si>
    <t>P-1 DUI ran red light broadsiding brothers.  Driver was killed.</t>
  </si>
  <si>
    <t>1400 Lincoln Ave</t>
  </si>
  <si>
    <t>P-2 (Pedestrian) crossing street struck by P-1. P-1 fled scene.</t>
  </si>
  <si>
    <t>4/19/2013</t>
  </si>
  <si>
    <t>2600 Presidio Dr</t>
  </si>
  <si>
    <t>P-1 solo DUI drove off road and hit tree flipping his car.</t>
  </si>
  <si>
    <t>8/4/2013</t>
  </si>
  <si>
    <t>18900 San Pasqual Valley Rd</t>
  </si>
  <si>
    <t>P-1 solo motorcycle lost control colided with cactus field.</t>
  </si>
  <si>
    <t>6/21/2013</t>
  </si>
  <si>
    <t>400 G Street</t>
  </si>
  <si>
    <t>P-2 (pedestrain) crossing at intersection struck by P-1 (taxi) making left turn.</t>
  </si>
  <si>
    <t>7/25/2013</t>
  </si>
  <si>
    <t>3600 Clairemont Mesa Blvd</t>
  </si>
  <si>
    <t>P-1 drifted over simulated island and hit P-2 head on.</t>
  </si>
  <si>
    <t>3900 Albatross St</t>
  </si>
  <si>
    <t>P-1 DUI ran stop sign in front of off duty sheriffs deputy on MC.</t>
  </si>
  <si>
    <t>6/12/2013</t>
  </si>
  <si>
    <t>10000 Bordelon St</t>
  </si>
  <si>
    <t>P-1, 6 yo ped on skateboard ran over by P-2.</t>
  </si>
  <si>
    <t>200 S. 47th St</t>
  </si>
  <si>
    <t>P-1 ped ran out in front of P-2 Ford Expedition.</t>
  </si>
  <si>
    <t>2800 Midway Dr</t>
  </si>
  <si>
    <t>P-1 hit ped in road.  Fled and returned 45 mins later.  Booked for 23153/20001 VC</t>
  </si>
  <si>
    <t>4/6/2013</t>
  </si>
  <si>
    <t>9400 Kearny Villa Rd</t>
  </si>
  <si>
    <t>DUI P-1 ran stop light and was broadsided by P-2.</t>
  </si>
  <si>
    <t>4/5/2013</t>
  </si>
  <si>
    <t>P-1 truck turning in 76 station (work) hit P-2 MC which is pending 11-44.</t>
  </si>
  <si>
    <t>P-1 lost control and drove into oncoming P-2</t>
  </si>
  <si>
    <t>3/31/2013</t>
  </si>
  <si>
    <t>2400 Admiral Baker</t>
  </si>
  <si>
    <t>DUI P-1 turned left in front of P-2 MC.</t>
  </si>
  <si>
    <t>3/29/2013</t>
  </si>
  <si>
    <t>2200 Mendocino Blvd</t>
  </si>
  <si>
    <t>P-1 made U turn in front of P-2 motorcycle.</t>
  </si>
  <si>
    <t>3/26/2013</t>
  </si>
  <si>
    <t>4900 Shawline Street</t>
  </si>
  <si>
    <t>P-1 Vehicle made left turn into side of P-2 motorcyclist</t>
  </si>
  <si>
    <t>5/12/2013</t>
  </si>
  <si>
    <t>4400 University Ave</t>
  </si>
  <si>
    <t>P-1 veh hit P-2 ped 79yo  in the crosswalk.</t>
  </si>
  <si>
    <t>3/24/2013</t>
  </si>
  <si>
    <t>2500 30th Street</t>
  </si>
  <si>
    <t>P-1 Bicycle struck parked vehicle P-2</t>
  </si>
  <si>
    <t>5/9/2013</t>
  </si>
  <si>
    <t>6100 Acorn St</t>
  </si>
  <si>
    <t>P-1 18 yo drove into a group of 4 peds.</t>
  </si>
  <si>
    <t>3/18/2013</t>
  </si>
  <si>
    <t>2900 30th Street</t>
  </si>
  <si>
    <t>P-1 Vehicle made left turn in front of P-2 moped.</t>
  </si>
  <si>
    <t>4/22/2013</t>
  </si>
  <si>
    <t>500 E St</t>
  </si>
  <si>
    <t>P-1 vehicle hit P-2 ped during a 415V.</t>
  </si>
  <si>
    <t>4/20/2013</t>
  </si>
  <si>
    <t>2455 Otay Center Dr</t>
  </si>
  <si>
    <t>P-1 ped walked out in front of P-2 in parking lot.</t>
  </si>
  <si>
    <t>4/17/2013</t>
  </si>
  <si>
    <t>6900 Skyline Dr</t>
  </si>
  <si>
    <t>P-1 ped naked ran out in front of P-2 car which fled scene.</t>
  </si>
  <si>
    <t>3/6/2013</t>
  </si>
  <si>
    <t>3650 Mount Abbey Ave</t>
  </si>
  <si>
    <t>P-1 MC DUI high speed around curve clipped P-2 and was ejected.</t>
  </si>
  <si>
    <t>3/2/2013</t>
  </si>
  <si>
    <t>11600 North Torrey Pines Rd</t>
  </si>
  <si>
    <t>P-1 solo bicycle crash</t>
  </si>
  <si>
    <t>3/1/2013</t>
  </si>
  <si>
    <t>6600 Mission Gorge Rd</t>
  </si>
  <si>
    <t>P-1 MC ran light hitting DUI P-2</t>
  </si>
  <si>
    <t>2200 Commercial St</t>
  </si>
  <si>
    <t>P-1 Ped walked out in front of P-2.</t>
  </si>
  <si>
    <t>3/25/2013</t>
  </si>
  <si>
    <t>4000 39th Street</t>
  </si>
  <si>
    <t>P-1  11 yr old crossed street in front of vehicle P-2</t>
  </si>
  <si>
    <t>5/16/2013</t>
  </si>
  <si>
    <t>2700 Coronado Ave</t>
  </si>
  <si>
    <t>P-1 cut left crossing two lanes to go head on P-2.</t>
  </si>
  <si>
    <t>2/19/2013</t>
  </si>
  <si>
    <t>6950 Boulder Lake</t>
  </si>
  <si>
    <t>P-1 pulled out in front of P-2 viollating right of way and was hit broadside</t>
  </si>
  <si>
    <t>3/20/2013</t>
  </si>
  <si>
    <t>4600 Market Street</t>
  </si>
  <si>
    <t>P-1 ped outside of crosswalk ran in front of P-2.</t>
  </si>
  <si>
    <t>2/17/2013</t>
  </si>
  <si>
    <t>11858 Paseo Lucido</t>
  </si>
  <si>
    <t>P-1 MC novice rider crashed due to high speed</t>
  </si>
  <si>
    <t>3/11/2013</t>
  </si>
  <si>
    <t>2600 K St</t>
  </si>
  <si>
    <t>P-1 veh hit and run married couple crossing street.</t>
  </si>
  <si>
    <t>4/21/2013</t>
  </si>
  <si>
    <t>5000 W. Pt Loma Blvd</t>
  </si>
  <si>
    <t>P-1 crossed over into on coming traffic and head on into P-2.  P1-11-44.</t>
  </si>
  <si>
    <t>2/14/2013</t>
  </si>
  <si>
    <t>4200 Governor Rd</t>
  </si>
  <si>
    <t>P-1 solo motorized bicycle.</t>
  </si>
  <si>
    <t>2/13/2013</t>
  </si>
  <si>
    <t>9700 Carroll Canyon Rd</t>
  </si>
  <si>
    <t>P-1 MC turned left into side of P-2 car</t>
  </si>
  <si>
    <t>2/12/2013</t>
  </si>
  <si>
    <t>1100 W. Washington</t>
  </si>
  <si>
    <t>P-1 MC laid down bike to avoid hitting car in front of him.</t>
  </si>
  <si>
    <t>3/9/2013</t>
  </si>
  <si>
    <t>1800 54th St</t>
  </si>
  <si>
    <t>P-1 ped crossing against red light out of crosswalk hit by P-2 truck.</t>
  </si>
  <si>
    <t>2/11/2013</t>
  </si>
  <si>
    <t>10400 Camino Ruiz</t>
  </si>
  <si>
    <t>P-1 MC ran stop light was hit by SUV</t>
  </si>
  <si>
    <t>2/9/2013</t>
  </si>
  <si>
    <t>9800 W. Hawthorn St</t>
  </si>
  <si>
    <t>P-1 MC collided with the side of code 3 fire truck at intersection.</t>
  </si>
  <si>
    <t>9800 Camino Ruiz</t>
  </si>
  <si>
    <t>P-1 solo vehicle DUI driver injured passenger.</t>
  </si>
  <si>
    <t>2/8/2013</t>
  </si>
  <si>
    <t>8400 Mast Blvd</t>
  </si>
  <si>
    <t>P-1 solo vehicle ejected. 23152a VC</t>
  </si>
  <si>
    <t>7700 Brookhaven Rd</t>
  </si>
  <si>
    <t>P-1 2 year old ran into roadway and dad chased.  Both hit by P-2.</t>
  </si>
  <si>
    <t>8800 Clairemont Mesa Blvd</t>
  </si>
  <si>
    <t>P-1 Looking at GPS ran light and hit P-2 MC</t>
  </si>
  <si>
    <t>2/27/2013</t>
  </si>
  <si>
    <t>1300 10th St</t>
  </si>
  <si>
    <t>P-1 vehicle making left hit P-2 ped in crosswalk</t>
  </si>
  <si>
    <t>2/25/2013</t>
  </si>
  <si>
    <t>3700 6th Ave</t>
  </si>
  <si>
    <t>P-1 Ped hit by hit and run driver (P-2)</t>
  </si>
  <si>
    <t>2/5/2013</t>
  </si>
  <si>
    <t>8600 Lake Murray</t>
  </si>
  <si>
    <t>P-1 elderly ran red light striking p-2.</t>
  </si>
  <si>
    <t>4/15/2013</t>
  </si>
  <si>
    <t>3900 Canon St</t>
  </si>
  <si>
    <t>P-1 deceased did 459 and fled from federal police.  Solo crash 11-44.</t>
  </si>
  <si>
    <t>3100 Market St</t>
  </si>
  <si>
    <t>P-1 ped walked out into the path of P-2 vehicle.</t>
  </si>
  <si>
    <t>1100 Cardiff Rd</t>
  </si>
  <si>
    <t>P-1 Ped crossing against light hit by P-2.</t>
  </si>
  <si>
    <t>7000 La Jolla Blvd</t>
  </si>
  <si>
    <t>P-1 SUV hit P-2 ped just outside of the crosswalk and fled.</t>
  </si>
  <si>
    <t>1/31/2013</t>
  </si>
  <si>
    <t>P-1 fell asleep crossed into oncoming traffic and hit P-2.</t>
  </si>
  <si>
    <t>1/30/2013</t>
  </si>
  <si>
    <t>P-1 MC splitting lanes clipped leg on box truck.</t>
  </si>
  <si>
    <t>1/29/2013</t>
  </si>
  <si>
    <t>12300 Carmel Mountain Rd</t>
  </si>
  <si>
    <t>Drunk P-1 ped ran in front of P-2 car that fled after collison</t>
  </si>
  <si>
    <t>1/28/2013</t>
  </si>
  <si>
    <t>P-1 did U turn in front of P-2 MC</t>
  </si>
  <si>
    <t>1/24/2013</t>
  </si>
  <si>
    <t>1200 Dennery Rd</t>
  </si>
  <si>
    <t>P-1 backing in traffic lane. Hit by P-2 who abandoned car and fled. Felony H&amp;R. Reconstruction</t>
  </si>
  <si>
    <t>1/21/2013</t>
  </si>
  <si>
    <t>6400 El Cajon Blvd</t>
  </si>
  <si>
    <t>P-1 ped running across ECB hit by P-2 but P-2 fled scene.</t>
  </si>
  <si>
    <t>4/1/2013</t>
  </si>
  <si>
    <t>8107 San Felipe St</t>
  </si>
  <si>
    <t>84 yo P-1 solo car poss died of medical issue.</t>
  </si>
  <si>
    <t>1/18/2013</t>
  </si>
  <si>
    <t>17700 San Pasqual Rd</t>
  </si>
  <si>
    <t>P-1 solo MC left roadway and over turned bike.</t>
  </si>
  <si>
    <t>1/17/2013</t>
  </si>
  <si>
    <t>2700 University Ave</t>
  </si>
  <si>
    <t>P-1 truck pulled out in front of P-2 MC</t>
  </si>
  <si>
    <t>P-1 ped crossing mid block struck by 14601 P-2</t>
  </si>
  <si>
    <t>1/8/2013</t>
  </si>
  <si>
    <t>3100 Murray Ridge Rd</t>
  </si>
  <si>
    <t>P-1 solo car into parked cars.</t>
  </si>
  <si>
    <t>5200 Irwin St</t>
  </si>
  <si>
    <t>P-1 11 YO ran into side of P-2's vehicle.</t>
  </si>
  <si>
    <t>1/7/2013</t>
  </si>
  <si>
    <t>2800 Upas St</t>
  </si>
  <si>
    <t>Solo Vespa with passenger.  Speed unsafe</t>
  </si>
  <si>
    <t>4600 Mission Bay Dr</t>
  </si>
  <si>
    <t>P-1 ran red light striking P-2 causing fatal injuries.</t>
  </si>
  <si>
    <t>1/19/2013</t>
  </si>
  <si>
    <t>900 W Mission Bay Dr</t>
  </si>
  <si>
    <t>P-1 DUI hit parked cars and killed female passenger.</t>
  </si>
  <si>
    <t>1/4/2013</t>
  </si>
  <si>
    <t>10500 Camino Ruiz</t>
  </si>
  <si>
    <t>P1 road his motorcycle through a redlight o 10500 Camino Ruiz and was struck by P2.</t>
  </si>
  <si>
    <t>9800 Frairs Rd</t>
  </si>
  <si>
    <t>P-1 driving too fast slid across 5 lanes of Friars into P-2</t>
  </si>
  <si>
    <t>6400 La Jolla Bl</t>
  </si>
  <si>
    <t>9/28/2015</t>
  </si>
  <si>
    <t>bike p1, heavy fog, no light, w/b flanders through red light. P1 car sb cam ruiz green light. Struck bike, 11-44 at hosp</t>
  </si>
  <si>
    <t>6/14/2015</t>
  </si>
  <si>
    <t>14200 Camino Del Sur</t>
  </si>
  <si>
    <t>P1 veh, distracted by 6 yr old pass, drifted into bike lane and struck P2 (bike) from behind.  P2 11-44 at hospital</t>
  </si>
  <si>
    <t>2/27/2015</t>
  </si>
  <si>
    <t>11900 Ted Williams Pkwy</t>
  </si>
  <si>
    <t>solo bike, (Det Williams) appeared to suffer med event prior to collision. Brain bleed, facial and vertabre fx.  Poss heart attack prior. Died 3/3/15</t>
  </si>
  <si>
    <t>2/24/2015</t>
  </si>
  <si>
    <t>4300 Imperial</t>
  </si>
  <si>
    <t>Bike (89-M) P1 rode into path of car and struck car.  Serious head and pelvic injury.  11-44 at UCSD</t>
  </si>
  <si>
    <t>12/11/2015</t>
  </si>
  <si>
    <t>Fairmount/Home Ave</t>
  </si>
  <si>
    <t>fel HR. P1-bike, ran red light and was struck by p2-veh (poss 09-11 toy corolla blue in color)P1 suffered open fx rt tib/fib. P2 fled scene. Poss rt frnt fend damage</t>
  </si>
  <si>
    <t>10/18/2015</t>
  </si>
  <si>
    <t>bike presumably p1, entered intersection on red. Struck by P2 entering on green. Major injuries</t>
  </si>
  <si>
    <t>10/4/2015</t>
  </si>
  <si>
    <t>bike p1, violated veh right of way, struck from behind, fx neck, arm</t>
  </si>
  <si>
    <t>9/17/2015</t>
  </si>
  <si>
    <t>2700 Clairemont Drive</t>
  </si>
  <si>
    <t>Fel HR. p1 passed vehicle on right, struck bike in bike lane, fled scene.  Open fx lft ankle</t>
  </si>
  <si>
    <t>9/15/2015</t>
  </si>
  <si>
    <t>5000 Texas Street</t>
  </si>
  <si>
    <t>Solo bicycle lost control and crashed his bike.  Open fx wrist.</t>
  </si>
  <si>
    <t>9/12/2015</t>
  </si>
  <si>
    <t>10800 Roselle St</t>
  </si>
  <si>
    <t>solo bike into guard rail, fx ankle required surgery, fx wrist</t>
  </si>
  <si>
    <t>9/8/2015</t>
  </si>
  <si>
    <t>3100 Pershing Dr</t>
  </si>
  <si>
    <t>Bike P1, no helmet or brakes on bike, crossed over Pershing into path of P2. Both took evasive action in same direction. P1 major head trauma</t>
  </si>
  <si>
    <t>9/1/2015</t>
  </si>
  <si>
    <t>5100 Carroll Canyon Rd</t>
  </si>
  <si>
    <t>Solo Bike 11-80. P-1 failed to see a tree branch in roadway and was ejected from bicycle. P-1 suffered closed FX to L-femur</t>
  </si>
  <si>
    <t>8/16/2015</t>
  </si>
  <si>
    <t>bike p1 hbd rode in front of tow truck.  Lacerations to head/collapsed lung</t>
  </si>
  <si>
    <t>8/9/2015</t>
  </si>
  <si>
    <t>800 W. Mission Bay Drive</t>
  </si>
  <si>
    <t>Fel HR. P1 veh struck P2 cyclist, in the rt turn lane. Fx pelvis and brain bleed.  P1 fled scene per wit HM 18-20 CA Lic# 6YGY380</t>
  </si>
  <si>
    <t>7/24/2015</t>
  </si>
  <si>
    <t>10800 Rancho Carmel Dr</t>
  </si>
  <si>
    <t>P-1 bicyclist was riding SB Rancho Carmel Dr when he was ejected from his bike for unknown reasons. P-1 suffered compound fractures to left wrist, elbow, tib/fib, Jaw, and lacerated Liver</t>
  </si>
  <si>
    <t>5/3/2015</t>
  </si>
  <si>
    <t>1200 Fashion Valley Rd</t>
  </si>
  <si>
    <t>3/23/2015</t>
  </si>
  <si>
    <t>1000 Moana Drive</t>
  </si>
  <si>
    <t>Solo bike, P1 (60-M) ran stop sign and went down making rt turn. Fx pelvis. Claimed veh cut him off. No witnesses</t>
  </si>
  <si>
    <t>3/21/2015</t>
  </si>
  <si>
    <t>1600 Torrey Pines rd</t>
  </si>
  <si>
    <t>single veh bicycle collision.  Facial fx and head injury</t>
  </si>
  <si>
    <t>3/19/2015</t>
  </si>
  <si>
    <t>12070 N. Torrey Pines Rd</t>
  </si>
  <si>
    <t>Solo bike, P1 (20-F) was NB on Torrey Pines Rd in bike lane lost control and went down for unk reason. Multiple facial fx's</t>
  </si>
  <si>
    <t>3/13/2015</t>
  </si>
  <si>
    <t>4100 44th</t>
  </si>
  <si>
    <t>Bike, P1. P1 rode into unmarked crosswalk in front of P2. P1 sustained a fx rt hip requiring surgery</t>
  </si>
  <si>
    <t>3/9/2015</t>
  </si>
  <si>
    <t>4672 35th St</t>
  </si>
  <si>
    <t>solo bike. P1 was performing "tricks" on the stairs of city park. Crashed and sustained open fx right ankle.</t>
  </si>
  <si>
    <t>2/22/2015</t>
  </si>
  <si>
    <t>Bike vs Bike. Husb and wife riding, wife accidently ran into back of husb. Both helmeted. Wife suffered brain bleed</t>
  </si>
  <si>
    <t>2/15/2015</t>
  </si>
  <si>
    <t>P1 (bike) ran red light and was struck in intersection by P2. open left tib/fib fx</t>
  </si>
  <si>
    <t>1/19/2015</t>
  </si>
  <si>
    <t>3000 Adams Ave</t>
  </si>
  <si>
    <t>Bike (P2) struck by P1 and suffered open fracture to left femur</t>
  </si>
  <si>
    <t>1/4/2015</t>
  </si>
  <si>
    <t>2800 E. Simms Rd.</t>
  </si>
  <si>
    <t>P2, 11 yr old bicyclist, struck by P1.  No helmet.  Fell and hit head on pavement. Brain bleed.  P1 left scene and returned later</t>
  </si>
  <si>
    <t>12/20/2015</t>
  </si>
  <si>
    <t>600 Rosecrans</t>
  </si>
  <si>
    <t>p1 mc, high speed passed car in oncoming lanes. Laid bike down and collided head on with p2 in p2's oncomming lane.  11-44 at scene.</t>
  </si>
  <si>
    <t>8/30/2015</t>
  </si>
  <si>
    <t>4100 Carmel Mountain Rd</t>
  </si>
  <si>
    <t>P-1 was riding at a high rate of speed SB on 4100 Carmel Mtn Rd. P-1 lost control of his MC around a bend in roadway and was ejected. P-1 impacted a light pole and was pronounced 11-44 at the scene.</t>
  </si>
  <si>
    <t>8/24/2015</t>
  </si>
  <si>
    <t>54th/Collwood</t>
  </si>
  <si>
    <t>MC p1, ran red light at 54/collwood poss trying to beat yellow. P2 entered intersection on green, head on collision, P1 11-44 at scene</t>
  </si>
  <si>
    <t>6/29/2015</t>
  </si>
  <si>
    <t>500 s. 32nd Street</t>
  </si>
  <si>
    <t>P1 was riding his mc at a high rate of speed while doing a wheelie. P2 pulled out from a stop sign and impacted P1. Severe injuries. 11-44 on 7-7-15</t>
  </si>
  <si>
    <t>6/18/2015</t>
  </si>
  <si>
    <t>6200 Hughes St</t>
  </si>
  <si>
    <t>Solo MC.  Too fast for a curve, went into a slide and into a parked veh.  Broken femur and CPR at scene. Life support. 11-44 06-21-15</t>
  </si>
  <si>
    <t>5/26/2015</t>
  </si>
  <si>
    <t>1360 S. 47th St</t>
  </si>
  <si>
    <t>veh p1 made left turn in front of MC (P2). Rider ejected, struck head on curb.  11-44</t>
  </si>
  <si>
    <t>2/18/2015</t>
  </si>
  <si>
    <t>3100 Nimitz</t>
  </si>
  <si>
    <t>Single vehicle (Motorcycle) struck curb, separated from MC and struck pole. 11-44, HBD</t>
  </si>
  <si>
    <t>12/17/2015</t>
  </si>
  <si>
    <t>6500 Montezuma rd</t>
  </si>
  <si>
    <t>p1 veh turned left in front of p2 mc, p2 suffered lft femur and foot fx, internal injuries</t>
  </si>
  <si>
    <t>12/12/2015</t>
  </si>
  <si>
    <t>5200 La Jolla Bl</t>
  </si>
  <si>
    <t>P1 motorcycle poss intoxicated, struck parked vehicle fracturing rt femur</t>
  </si>
  <si>
    <t>12/10/2015</t>
  </si>
  <si>
    <t>fel hr, P1-veh, made lft turn in front of P2-MC. P2 suffered open fx to right arm.  P1 fled scene on foot</t>
  </si>
  <si>
    <t>12/3/2015</t>
  </si>
  <si>
    <t>5000 Balboa Ave</t>
  </si>
  <si>
    <t>P-1 was driving EB #1 lane of Balboa Ave when he rear-ended P-2 who was riding a scooter at a slower speed in the EB #1 lane.  P-2 was propelled into P-1's windshield. P-2 had concussion.  P-1 fled the scene but was located at his home address by AIB.</t>
  </si>
  <si>
    <t>12/2/2015</t>
  </si>
  <si>
    <t>Morena Blvd/Napa St</t>
  </si>
  <si>
    <t>P-1 was riding a vespa scooter SB on Morena Blvd and splitting lanes as P-2 made a legal u-turn at the intersection of Morena/Napa. P-1 struck P-2 and suffered open F/X to left femur</t>
  </si>
  <si>
    <t>11/1/2015</t>
  </si>
  <si>
    <t>6200 Cumberland St</t>
  </si>
  <si>
    <t>solo veh P1 MC driving unlic and too fast to stop for traffic, applied too much brake, crashed. Fx lft femur</t>
  </si>
  <si>
    <t>10/30/2015</t>
  </si>
  <si>
    <t>6100 Montezuma</t>
  </si>
  <si>
    <t>HBD fem ped walked in front of P2 who was eb montazuma. Skull fx, rt tib/fib and arm fx</t>
  </si>
  <si>
    <t>10/21/2015</t>
  </si>
  <si>
    <t>Clairemont Mesa Bl/Dubois</t>
  </si>
  <si>
    <t>P1(veh) turned left in front of P2(MC) causing collision. P2 suffered fx pelvis, spinal fx, internal bleeding</t>
  </si>
  <si>
    <t>10/13/2015</t>
  </si>
  <si>
    <t>5300 La Jolla Mesa Drive</t>
  </si>
  <si>
    <t>veh p1, viol right of way of mc p2, open right tib/fib fx</t>
  </si>
  <si>
    <t>10/12/2015</t>
  </si>
  <si>
    <t>1700 East Mission Bay Drive</t>
  </si>
  <si>
    <t>veh P1 MC p2, P2 suffered fx lft femur, disloc lft hip, 12 inch avulsion lft knee</t>
  </si>
  <si>
    <t>9/19/2015</t>
  </si>
  <si>
    <t>2800 Sunset Cliffs Bl</t>
  </si>
  <si>
    <t>P1 (MC-DUI /.18 BAC) ran red light, struck P2 (veh) severe foot injury</t>
  </si>
  <si>
    <t>9/7/2015</t>
  </si>
  <si>
    <t>500 Saturn Blvd</t>
  </si>
  <si>
    <t>P-1 was performing a 'wheelie' on private property at 500 Saturn Blvd. P-1 was ejected from his MC and suffered an open fracture to his L-Tib/Fib and L-ankle</t>
  </si>
  <si>
    <t>9/4/2015</t>
  </si>
  <si>
    <t>1800 Linwood st</t>
  </si>
  <si>
    <t>MC p1, struck vehicle suffered fx pelvis, fx rt femur, fx lft tib/fib, abraisions, laceration to head</t>
  </si>
  <si>
    <t>8/28/2015</t>
  </si>
  <si>
    <t>San Pasqual Rd</t>
  </si>
  <si>
    <t>P-1 was riding MC east SR-78 approaching San Pasqual Rd. P-1 tried to beat red light and colided with P-2 who had a green light. P-1 suffered F/X R-Femur and Open R-Tib/Fib F/X. P-2 not injured</t>
  </si>
  <si>
    <t>8/23/2015</t>
  </si>
  <si>
    <t>solo mc dui failed to negotiate right turn, struck boulder, fx leg, collapsed lung. DUI citation.</t>
  </si>
  <si>
    <t>8/20/2015</t>
  </si>
  <si>
    <t>8900 Kendamar Dr</t>
  </si>
  <si>
    <t>solo mc was norht on Kendamar.  Unsafe speed, failed to negotiate turn, eject slid into parked car, collaped lung, internal injuries</t>
  </si>
  <si>
    <t>8/7/2015</t>
  </si>
  <si>
    <t>9300 Siempre Viva Rd</t>
  </si>
  <si>
    <t>solo motorcycle struck curb.  Fx lft femur, severe nerve damage, disloc rt knee.  Claimed poss mechanical failure.</t>
  </si>
  <si>
    <t>7/29/2015</t>
  </si>
  <si>
    <t>2600 Market Street</t>
  </si>
  <si>
    <t>MC p1 into parked car, displaced rt lung, lacerated liver</t>
  </si>
  <si>
    <t>7/21/2015</t>
  </si>
  <si>
    <t>9700 Miramar Way</t>
  </si>
  <si>
    <t>P-1 Motorcyclist attempted to pass P-2 on the right side as P-2 made a right turn onto Kearny Villa Rd. P-1 suffered torn Arteries</t>
  </si>
  <si>
    <t>6/30/2015</t>
  </si>
  <si>
    <t>1200 Cave St</t>
  </si>
  <si>
    <t>veh vs motor, veh p1, backed out of driveway in path of mc.  Open tib fib</t>
  </si>
  <si>
    <t>6/26/2015</t>
  </si>
  <si>
    <t>P1 made left turn and struck scooter in center turn lane, int bleeding, fx pelvis, lft tib/fib, opn fx rt foot. Felony DUI for P1</t>
  </si>
  <si>
    <t>9200 Miramar Rd</t>
  </si>
  <si>
    <t>MC is p1, splitting lanes, struck truck. Open fx tib/fib</t>
  </si>
  <si>
    <t>6/23/2015</t>
  </si>
  <si>
    <t>3970 Crown Point Dr</t>
  </si>
  <si>
    <t>P1, car, opened door into scooter P2, P2 open fx rt ankle</t>
  </si>
  <si>
    <t>6/15/2015</t>
  </si>
  <si>
    <t>11400 Sorrento Valley Rd</t>
  </si>
  <si>
    <t>MC p1, rear ended veh in traffic, fx vert, lacerated liver</t>
  </si>
  <si>
    <t>6/13/2015</t>
  </si>
  <si>
    <t>2600 Balboa Vista Dr (E alley)</t>
  </si>
  <si>
    <t>solo mc off road bike. P1 collided with concrete wall in the east alley.  Fx rt pelvis, rt tib/fib, dislocated lft hip</t>
  </si>
  <si>
    <t>6/7/2015</t>
  </si>
  <si>
    <t>14100 Highland Valley Rd</t>
  </si>
  <si>
    <t>solo motorcycle failed to negotiate turn. 8 fx lft ribs, fx lft clavical, colapsed lung</t>
  </si>
  <si>
    <t>5/18/2015</t>
  </si>
  <si>
    <t>4400 Ingraham st</t>
  </si>
  <si>
    <t>motorcycle vs audi pulling a trailer. Motor P2. has open fx left tib</t>
  </si>
  <si>
    <t>4/25/2015</t>
  </si>
  <si>
    <t>P1 car pulled in front of P2 motorcycle.  P2 fx rt tib/fib, lft femur/wrist</t>
  </si>
  <si>
    <t>4/7/2015</t>
  </si>
  <si>
    <t>5400 College Ave</t>
  </si>
  <si>
    <t>Fel evading motorcycle collision, susp sustained minor injuries, arrested for 2800.2</t>
  </si>
  <si>
    <t>12600 High Bluff Drive</t>
  </si>
  <si>
    <t>P1 (M/C) was evading CHP. P1 went into high speed wobble, struck P2 who was exiting driveway and was ejected. Open fx of lft tib/fib and ankle, fx pelvis, lft forearm and lost his left foot.</t>
  </si>
  <si>
    <t>2/25/2015</t>
  </si>
  <si>
    <t>6000 Kearny Villa Rd</t>
  </si>
  <si>
    <t>MC P2. P1 violated right of way of P2. P2 fx lft femur and rt ulna</t>
  </si>
  <si>
    <t>6/20/2015</t>
  </si>
  <si>
    <t>12600 Darkwood Rd</t>
  </si>
  <si>
    <t>solo collision involving unhelmeted driver on Uber Scooter. HBD impairment unk. Brain bleed.</t>
  </si>
  <si>
    <t>12/18/2015</t>
  </si>
  <si>
    <t>Genesee/Park Mesa Wy</t>
  </si>
  <si>
    <t>Ped p1 crossed in xwalk against red signal in front of P2 car.  Struck and suffered fatal injuries. P2 no dui</t>
  </si>
  <si>
    <t>3000 Geneseee Ave</t>
  </si>
  <si>
    <t>P-1 Ped walked EB across 3000 Gensee against red 'No Walk' signal.  P-2 was travelling SB Genesee on a Green light and struck P-1.  P-1 died at the scene.</t>
  </si>
  <si>
    <t>P-1 was walking NB across 8800 Friars Rd when he was struck by P-2, who was driving EB #2 lane.  P-1 died at impact.</t>
  </si>
  <si>
    <t>11/19/2015</t>
  </si>
  <si>
    <t>4300 Clairemont Drive</t>
  </si>
  <si>
    <t>P-1 Ped was walking with husband EB Across Clairemont Drive when P-2 took evasive action by swerving. P-2 avoided Husband but struck and killed P-1. P-2 fled scene but was located later. No one able to 100% ID P-2</t>
  </si>
  <si>
    <t>11600 Spring Canyon</t>
  </si>
  <si>
    <t>Ped walking dog crossing spring canyon  at sunset ridge struck by e/b car. Both ped and dog 11-44</t>
  </si>
  <si>
    <t>10/28/2015</t>
  </si>
  <si>
    <t>Ped P1 on foot in s/b bike lane suddenly stepped in front of P2, sb in the #2 lane. 11-44 at scene</t>
  </si>
  <si>
    <t>10/9/2015</t>
  </si>
  <si>
    <t>3600 54th</t>
  </si>
  <si>
    <t>Ped was lying in roadway, poss from falling off skateboard, run over by green mini van that fled the scene. CA #4DQJ456. fatal injuries</t>
  </si>
  <si>
    <t>9/25/2015</t>
  </si>
  <si>
    <t>India St/W. Washington</t>
  </si>
  <si>
    <t>P2 66-F ped walking in xwalk. P1 tourbus driver, slow speed hits ped in xwalk, ped falls hits head, 11-44 at hospital</t>
  </si>
  <si>
    <t>2 peds crossed health center drive in front of P2. P2 struck both peds, one ped serious injury, other ped 11-44 at hosp</t>
  </si>
  <si>
    <t>9/23/2015</t>
  </si>
  <si>
    <t>3200 4th Ave</t>
  </si>
  <si>
    <t>P1 ped collaped in roadway and laid there 30-60 seconds. P2 drove over P1 and continued w/o stopping s/b 4th Ave.</t>
  </si>
  <si>
    <t>800 Hammond Drive</t>
  </si>
  <si>
    <t>Delayed Fatal-P-2 Ped (67-F) was legally crossing in marked crosswalk, NB across 8800 Hammond Drive when P-1 Driver (43-F) was making a left turn from Sandrock and collided with P-2. P-2 dies from her injuries on 11-24-15</t>
  </si>
  <si>
    <t>8/31/2015</t>
  </si>
  <si>
    <t>1100 Grand Avenue</t>
  </si>
  <si>
    <t>P-2 was crossing NB 1100 Grand Ave. p-2 was making illegal L-turn and struck P-2. P-2 was pronounced 11-44 at the hospital</t>
  </si>
  <si>
    <t>8/29/2015</t>
  </si>
  <si>
    <t>P-2 Ped crossing NB ECB near unmarked crosswalk. P-1 made left turn from Alta Dena onto ECB and struck P-2. P-2 was pronounced 11-44 at the hospital</t>
  </si>
  <si>
    <t>8/13/2015</t>
  </si>
  <si>
    <t>7300 Navajo Road</t>
  </si>
  <si>
    <t>P1 was DUI, ran red light and struck ped crossing Navajo at Golfcrest who had walk signal. Fatal injuries for ped. P1 SIC</t>
  </si>
  <si>
    <t>7/15/2015</t>
  </si>
  <si>
    <t>2600 Ingraham</t>
  </si>
  <si>
    <t>P-1 Ped crossed Ingraham agaisnt red traffic light and was struck by P-2. P-1 did not survive her injuries.</t>
  </si>
  <si>
    <t>4/30/2015</t>
  </si>
  <si>
    <t>4500 Del Mar Trails Rd</t>
  </si>
  <si>
    <t>P2 Ped female jogger struck in crosswalk by P1.  Ped 11-44</t>
  </si>
  <si>
    <t>4/28/2015</t>
  </si>
  <si>
    <t>1100 Sea World Dr</t>
  </si>
  <si>
    <t>Ped P1 jaywalked across Sea World Drive. Struck by P2. fatal injuries</t>
  </si>
  <si>
    <t>3/3/2015</t>
  </si>
  <si>
    <t>3800 Morena Bl</t>
  </si>
  <si>
    <t>85 yr old male walking in street for unk reason was struck by veh and died at the scene.</t>
  </si>
  <si>
    <t>3/2/2015</t>
  </si>
  <si>
    <t>4000 Cannon Street</t>
  </si>
  <si>
    <t>Father pushing 7mo old in stroller struck in xwalk. Child died at Childrens hosp 3/3/15, father in grave cond at Sharp. Case #503334</t>
  </si>
  <si>
    <t>1/31/2015</t>
  </si>
  <si>
    <t>4600 University Ave</t>
  </si>
  <si>
    <t>Ped P1 crossing mid block 4600 University, struck by P2 in e/b lanes.  Fatal injuries</t>
  </si>
  <si>
    <t>1/15/2015</t>
  </si>
  <si>
    <t>3700 Richmond</t>
  </si>
  <si>
    <t>Ped P2, struck by P1 in an unmarked crosswalk.  Major injuries, 11-44 at hospital 5 hours later.</t>
  </si>
  <si>
    <t>1/12/2015</t>
  </si>
  <si>
    <t>1400 Palm Ave</t>
  </si>
  <si>
    <t>Ped, hbd, stepped into roadway and was struck by w/b motorcyclist.  Ped had severed lft leg at scene, 11-44 at UCSD</t>
  </si>
  <si>
    <t>1/7/2015</t>
  </si>
  <si>
    <t>12080 Rancho Bernardo Rd</t>
  </si>
  <si>
    <t>Ped P2 was struck by P1 in marked crosswalk with walk signal. P1 was making rt turn on green light, failed to yield to ped. Skull fx, Delayed 11-44  1-10-15</t>
  </si>
  <si>
    <t>12/29/2015</t>
  </si>
  <si>
    <t>P-1 was walking NB across 5000 Logan Ave and left center median to cross WB lanes when P-2 struck her in the WB #2 lane. P-1 was vaulted 42-feet and landed in the roadway.  P-1 suffered F/X R-Humerous, R-Tib/Fib, and 4" Lac to head</t>
  </si>
  <si>
    <t>12/23/2015</t>
  </si>
  <si>
    <t>Fel HR, ped P1 viol right of way of veh. Struck then veh (unk) fled.  Ped fx and dislocated hip</t>
  </si>
  <si>
    <t>1200 S. 47th st</t>
  </si>
  <si>
    <t>ped p1 walked in front of P2 veh.  Ped fx hip and mult facial lacerations.  P2 fled scene. Unk red pass car.  Fel HR</t>
  </si>
  <si>
    <t>12/22/2015</t>
  </si>
  <si>
    <t>4354 Home Ave</t>
  </si>
  <si>
    <t>Ped (20 month old ) p1 struck by car in plot, private property. Lacerated liver and poss damage to major artery.  Not life threatening.</t>
  </si>
  <si>
    <t>12/14/2015</t>
  </si>
  <si>
    <t>300 Washington</t>
  </si>
  <si>
    <t>Ped P1 crossing street and walked into path of veh P2.  Ped sufferd fx right femur.</t>
  </si>
  <si>
    <t>P1 drifted onto sidwalk, struck P2. P2 loss of sev teeth, brain bleed. P1 suspected of DUI drugs, originally thought 11-81, MC did initial collision inv.</t>
  </si>
  <si>
    <t>11/29/2015</t>
  </si>
  <si>
    <t>11200 Westonhill Drive</t>
  </si>
  <si>
    <t>2yr old male on scooter struck by poss teal Hond Acc, vehicle fled. Skull and pelvic fx</t>
  </si>
  <si>
    <t>11/11/2015</t>
  </si>
  <si>
    <t>P-1 Driver failed to yield right of way to P-2 Ped as P-2 was crossing 3500 El Cajon Blvd in a marked crosswalk. P-2 suff. Laceration to L-ankle</t>
  </si>
  <si>
    <t>11/3/2015</t>
  </si>
  <si>
    <t>3700 41st</t>
  </si>
  <si>
    <t>fem ped accidently run over by boyfriend who was fleeing assault by 3rd party.  Mid City inv criminal aspect. Mult fx pelvis, spinal injury</t>
  </si>
  <si>
    <t>10/27/2015</t>
  </si>
  <si>
    <t>Ped HBD P1 crossed against no walk, struck by p2.  brain bleed, fx skull</t>
  </si>
  <si>
    <t>10/19/2015</t>
  </si>
  <si>
    <t>3000 Island Ave</t>
  </si>
  <si>
    <t>ped p1, fx femur</t>
  </si>
  <si>
    <t>5000 Imperial</t>
  </si>
  <si>
    <t>Ped P1 ran across 5000 imperial mid block. Struck by p2. lacerated spleen, liver, closed head, mult fx's</t>
  </si>
  <si>
    <t>10/1/2015</t>
  </si>
  <si>
    <t>solo mc fx vertabre, ribs, wrist, clavical</t>
  </si>
  <si>
    <t>9/27/2015</t>
  </si>
  <si>
    <t>2900 Upshur St</t>
  </si>
  <si>
    <t>p1 ped intox, lying in driveway, run over by p2, dui, suffered fx pelvis. P2 arrest misd dui</t>
  </si>
  <si>
    <t>9/22/2015</t>
  </si>
  <si>
    <t>5700 Lauretta st</t>
  </si>
  <si>
    <t>Ped (skateboarder) rode through stop sign into path of P2 (car).  Fx rt femur</t>
  </si>
  <si>
    <t>9/18/2015</t>
  </si>
  <si>
    <t>3600 El Cajon Blvd</t>
  </si>
  <si>
    <t>P-1 struck 4 peds. 2 of the peds were P-2 and P-3 from 1st TC. Other 2 peds were P-1 driver and W-1 from 1st TC. P-2 F/X L-Femur. P-3, P-4, &amp; P-5 minor lacerations</t>
  </si>
  <si>
    <t>3800 Clairemont Mesa Bl</t>
  </si>
  <si>
    <t>Ped ran into xwalk against raised hand signal, struck by veh. Several facial fractures</t>
  </si>
  <si>
    <t>8200 Mira Mesa Bl</t>
  </si>
  <si>
    <t>veh vs ped, both said they had green light.  Mult fx's for ped. Fx pelvis, rt fem, tib/fib, wrist</t>
  </si>
  <si>
    <t>3550 El Cajon Blvd</t>
  </si>
  <si>
    <t>P-1 struck 2 peds in marked crosswalk after her vision was obstructed by sun. P-2 suffered Open F/X to L-Femur, Facial Abrasions. P-3 C.o.p.</t>
  </si>
  <si>
    <t>8800 Hammond Drive</t>
  </si>
  <si>
    <t>P-1 strike P-2 Pedestrian while P-2 was crossing 8800 Hammon Dr. P-2 suffered an open F/X to R-ankle, F/X Pelvis, and dislocated R-hip</t>
  </si>
  <si>
    <t>2050 Garnet Avenue</t>
  </si>
  <si>
    <t>P-1 was driving Eb 2050 Garnet Ave and collided with P-2 (Ped) who was walking SB. P-2 parked her car near scene and fled on foot. P-2 suffered major head and abdominal trauma. P-1 was contacted and arrested Fel H&amp;R and Fel DUI w/Prior</t>
  </si>
  <si>
    <t>5300 Fairmount Ave</t>
  </si>
  <si>
    <t>Ped (P-1) spun out n/b Fairmount for unk reason, got out and collaped into traffic lane. Run over by P2. major chest trauma</t>
  </si>
  <si>
    <t>8/5/2015</t>
  </si>
  <si>
    <t>12300 Rue Cheaumont</t>
  </si>
  <si>
    <t>Dui driver struck two peds standing outside their parked car and fled. Later found and arr for hr/dui.  1 ped deep laceration to scalp</t>
  </si>
  <si>
    <t>7/31/2015</t>
  </si>
  <si>
    <t>Fel dui/HR sic. Ped 77 yr old fem struck in xwalk.  P1 fled scene. Located at home washing his vehicle.  Ped fx pelvis</t>
  </si>
  <si>
    <t>2900 Market Street</t>
  </si>
  <si>
    <t>Fel HR sic, ped p1, ran in front of car.  Car fled and driver located nearby in a church parking lot. Open fx lft tib/fib, avulsion lft elbow</t>
  </si>
  <si>
    <t>7/25/2015</t>
  </si>
  <si>
    <t>1100 11th Ave</t>
  </si>
  <si>
    <t>MC p2 vs ped.  Primary is 21954a cvc.  Ped pelvic fx, open fx lft forearm, fx lft tib/fib</t>
  </si>
  <si>
    <t>900 Cesar Chavez pkwy</t>
  </si>
  <si>
    <t>20001 ped stepped off curb at crosswalk and foot run over by veh turning right. Closed lft foot fx, dislocation lft ankle. Poss gry or green Ford Fusion or similar type veh</t>
  </si>
  <si>
    <t>7/4/2015</t>
  </si>
  <si>
    <t>1250 West Mission Bay</t>
  </si>
  <si>
    <t>Ped P1 ran into path of P2. Fx pelvis and femur</t>
  </si>
  <si>
    <t>7/2/2015</t>
  </si>
  <si>
    <t>P1 made lft on green, struck ped (P2) in marked crosswalk. Lft skull fx, brain bleed</t>
  </si>
  <si>
    <t>6/11/2015</t>
  </si>
  <si>
    <t>Auto vs Ped. Ped P1, fx rt tib/fib,clavical,</t>
  </si>
  <si>
    <t>6/5/2015</t>
  </si>
  <si>
    <t>8000 Balboa Ave</t>
  </si>
  <si>
    <t>Ped P1 crossed in front of veh with greet light at intersection.  Ped suffered multiple brain bleeds</t>
  </si>
  <si>
    <t>5/28/2015</t>
  </si>
  <si>
    <t>1500 National Ave</t>
  </si>
  <si>
    <t>Ped p1, brain bleed, fx lft wrist, poss paralysis lower extremities. Ped vs Transit bus</t>
  </si>
  <si>
    <t>5/6/2015</t>
  </si>
  <si>
    <t>Ped P1 fx rt femur</t>
  </si>
  <si>
    <t>5/5/2015</t>
  </si>
  <si>
    <t>Ped P2, hit in unmarked crosswalk, open fx lft tib/fib</t>
  </si>
  <si>
    <t>2400 Fairmount Ave</t>
  </si>
  <si>
    <t>P1 struck the rear of P2, a parked veh, at P3, a ped who was talking to driver of P2. Ped suffered open fx lft tib/fib, fx rt shoulder</t>
  </si>
  <si>
    <t>4/24/2015</t>
  </si>
  <si>
    <t>3800 National Ave</t>
  </si>
  <si>
    <t>Ped (78yr male) crossing National struck by P1. P2 suffered open tib/fib fx, C2 vert fx, abraisions</t>
  </si>
  <si>
    <t>4/23/2015</t>
  </si>
  <si>
    <t>1100 28th St.</t>
  </si>
  <si>
    <t>Ped P2, pelvic fx</t>
  </si>
  <si>
    <t>4/11/2015</t>
  </si>
  <si>
    <t>13300 Salmon River Rd</t>
  </si>
  <si>
    <t>Ped P2. in marked crosswalk when struck.  Fx pelvis, L knee, L humerus, 2 fx vert.</t>
  </si>
  <si>
    <t>Ped P1. 16yr old fem stepped of sidewalk and crossed in front of P2. Fx femur, pelvis, brain bleed</t>
  </si>
  <si>
    <t>4/9/2015</t>
  </si>
  <si>
    <t>3600 College Ave</t>
  </si>
  <si>
    <t>Ped P1. Fx tib/fib both legs, pelvis, skull and sternum.  Ped crossed against signal into path of P2</t>
  </si>
  <si>
    <t>3/30/2015</t>
  </si>
  <si>
    <t>8750 Gold Coast Drive</t>
  </si>
  <si>
    <t>Unk P2 (veh) stopped for stop sign in heavy fog. Proceeded N/B through intersection and struck P1 (18-M) who had started to cross in unmarked crosswalk.  P2 ran over P1 and fled.  Lac spleen and collapsed lung.</t>
  </si>
  <si>
    <t>3/24/2015</t>
  </si>
  <si>
    <t>10000 Reagan Rd</t>
  </si>
  <si>
    <t>P1 (64-M) stopped for red light, looked lft but started to make rt turn as P2 (74-F) stepped into crosswalk on walk signal. Fx skull and brain bleed/pending 11-44</t>
  </si>
  <si>
    <t>3/15/2015</t>
  </si>
  <si>
    <t>4200 Pacific Hwy</t>
  </si>
  <si>
    <t>Unk P2. P1 (5150)struck by car and taken to Sharp by unk citizen. P1 unable to articulate if P2 provided info.</t>
  </si>
  <si>
    <t>3000 Rosecrans</t>
  </si>
  <si>
    <t>Ped P1 ran across Rosecrans in crosswalk against red signal. Struck by P2. suffered fx pelvis, lft/rt tib fib, lft/rt radius/ulna, closed head injury.</t>
  </si>
  <si>
    <t>2/12/2015</t>
  </si>
  <si>
    <t>4200 Beyer Bl</t>
  </si>
  <si>
    <t>Ped P1 struck by vehicle. Suffered fx lft femur</t>
  </si>
  <si>
    <t>1/30/2015</t>
  </si>
  <si>
    <t>640 Meadowbrook Dr</t>
  </si>
  <si>
    <t>P2 and P3 juvenile peds on sidewalk of Meadowbrook.  P1 unsafe speed, lost control and drove onto sidewalk striking peds. P2 skull fx</t>
  </si>
  <si>
    <t>1/28/2015</t>
  </si>
  <si>
    <t>5600 Waring Rd</t>
  </si>
  <si>
    <t>85yr old ped (P2) in marked crosswalk, P1 made lft turn onto Waring from Eldridge, struck ped. Pelvic fx</t>
  </si>
  <si>
    <t>4300 33rd St</t>
  </si>
  <si>
    <t>Ped P2, 79 yo female, struck in crosswalk by P1.   suffered brain bleed</t>
  </si>
  <si>
    <t>1/27/2015</t>
  </si>
  <si>
    <t>6700 Linda Vista Rd</t>
  </si>
  <si>
    <t>ped P1, crossed Linda Vista and struck by P2. Tib/Fib fx, head trauma</t>
  </si>
  <si>
    <t>1/25/2015</t>
  </si>
  <si>
    <t>2400 Truxton Rd</t>
  </si>
  <si>
    <t>Ped P1 directing traffic in Rock Church lot. Stepped in front of P2 struck at low speed.  Open fx lft tib/fib</t>
  </si>
  <si>
    <t>1/24/2015</t>
  </si>
  <si>
    <t>College Ave/Del Cerro Bl.</t>
  </si>
  <si>
    <t>Fel HR/DUI. P1 ran red light, struck P2. Fled onto sidewalk striking ped then fled and foot bailed. 80 yr Ped required sutures to head, SIC</t>
  </si>
  <si>
    <t>1/22/2015</t>
  </si>
  <si>
    <t>Ped P1 ran south across Imperial, struck by P2.  Skull fx, not life threatening</t>
  </si>
  <si>
    <t>Ped P1 crossed mid block of Health Center Dr into path of P2.  Tib/Fib fx both ankles, serious head injury, poss pelvic fx</t>
  </si>
  <si>
    <t>1/21/2015</t>
  </si>
  <si>
    <t>4100 College Ave</t>
  </si>
  <si>
    <t>14 yr old ped, P1, ran across street against light and was struck by vehicle.  Open fx to lft tib/fib. Fx to lft scapula</t>
  </si>
  <si>
    <t>12/25/2015</t>
  </si>
  <si>
    <t>2400 La Jolla Blvd</t>
  </si>
  <si>
    <t>P-1 (81 Yr-Male) was driving WB on La Jolla Pkwy and lost control of his vehicle. P-1 impacted a signal control box. P-1 RF Pass/Wife (77 Yr-Fem) was pronounced 11-44 at the hospital.  Death is believed to be medically related.</t>
  </si>
  <si>
    <t>11/5/2015</t>
  </si>
  <si>
    <t>700 S Woodman Street</t>
  </si>
  <si>
    <t>P-1 Driver made L-turn from 400 Brandywood and failed to yield right of way to P-2 Driver, who was driving NB on 700 S. Woodman Street. P-2 broadsided P-1. P-1 Died at the scene.</t>
  </si>
  <si>
    <t>10/24/2015</t>
  </si>
  <si>
    <t>6505 Alvarado Rd</t>
  </si>
  <si>
    <t>HBD related. P1 in plot hit pole and overturned. Unrestrained, crushed by car. 11-44 at scene. P1 21yr old male</t>
  </si>
  <si>
    <t>9/26/2015</t>
  </si>
  <si>
    <t>3500 Clairemont Dr</t>
  </si>
  <si>
    <t>Fel DUI solo veh. P1 was impaired driving s/b Clairemont at high speed. Hit several parked cars, pass 11-44 at scene</t>
  </si>
  <si>
    <t>6900 Genesee</t>
  </si>
  <si>
    <t>P1 speeding in rain, lost control, struck multiple veh. Major trauma- Delayed fatal</t>
  </si>
  <si>
    <t>8/22/2015</t>
  </si>
  <si>
    <t>4800 Friars Rd</t>
  </si>
  <si>
    <t>Driver DUI left roadway, struck boulder and pac hwy bridge abutment, v1 burst into flame, driver escaped, 2 female passengers 11-44</t>
  </si>
  <si>
    <t>7/22/2015</t>
  </si>
  <si>
    <t>14100 Carmel Valley Rd</t>
  </si>
  <si>
    <t>P-1 was WB Carmel Valley Rd and crossed into EB lanes. P-1 struck P-2 head-on. P-2 was 11-44 at scene. P-1 was arrested for Felony DUI</t>
  </si>
  <si>
    <t>7/14/2015</t>
  </si>
  <si>
    <t>8800 Gramercy</t>
  </si>
  <si>
    <t>single vehicle struck signal pole, rear dr side pass 111-44, no dui</t>
  </si>
  <si>
    <t>7/3/2015</t>
  </si>
  <si>
    <t>Boulder Lake/Navajo Rd</t>
  </si>
  <si>
    <t>P-1 ran red light at intersection and broadsided P-2. P-1 was transported to hopital and released w/split for broken L-arm and L-femur. P-1 was released and sent home. P-1 died days later. M.E ruled cause of death as collision</t>
  </si>
  <si>
    <t>5/22/2015</t>
  </si>
  <si>
    <t>1200 Sea World Drive</t>
  </si>
  <si>
    <t>single veh collison, P1 appeared to suffer med event, slumped behind wheel, left roadway, struck 2 palm trees</t>
  </si>
  <si>
    <t>5/4/2015</t>
  </si>
  <si>
    <t>1600 W. Mission Bay Dr.</t>
  </si>
  <si>
    <t>solo veh/occupant e/b W. Mission Bay Dr. at high speed. Left roadway and catapulted at gorpoint onto bridge abutment on Ingraham</t>
  </si>
  <si>
    <t>P1 93yr old, no seatbelt, wrong way on Balboa, head on collision, serious chest injury. Died 4/28, ME notified 4/30</t>
  </si>
  <si>
    <t>2300 1st Ave</t>
  </si>
  <si>
    <t>CHP pursuit of wrong way HR driver.  Driver unrestrained, hit concrete wall.  11-44</t>
  </si>
  <si>
    <t>4/15/2015</t>
  </si>
  <si>
    <t>3500 Via De La Valle</t>
  </si>
  <si>
    <t>solo 24 yr old fem driver drifted left then overcorrected right, left roadway down embank. Trapped in veh on fire.  11-44</t>
  </si>
  <si>
    <t>4/6/2015</t>
  </si>
  <si>
    <t>16100 Bernardo Heights Pkwy</t>
  </si>
  <si>
    <t>Solo veh. P1 lost control of veh and struck a tree.  11-44 at scene. No other passengers</t>
  </si>
  <si>
    <t>1600 Hotel Circle South</t>
  </si>
  <si>
    <t>P1 (78-F) pulled out of her apt complex driveway (N/B) and made lft turn in front of P2 who was going E/B. Fx pelvis, torn aorta, ruptured bladder.  11-44 on 3/23/15.</t>
  </si>
  <si>
    <t>2/4/2015</t>
  </si>
  <si>
    <t>3200 Via De La Valle</t>
  </si>
  <si>
    <t>Solo vehicle. P1 was eb Via De La Valle. Drifted across wb traffic lane up an embankment. Rolled several times.  11-44 at scene</t>
  </si>
  <si>
    <t>2/1/2015</t>
  </si>
  <si>
    <t>9600 Mira Mesa Bl</t>
  </si>
  <si>
    <t>p1 exited freeway and did not negotiate turn, hit pole.  Likely medical event prior to collision</t>
  </si>
  <si>
    <t>1/10/2015</t>
  </si>
  <si>
    <t>3200 Del Sol Bl</t>
  </si>
  <si>
    <t>Solo veh rollover. P1 wb del sol 80+, lost control and rolled mult x's, driver ejected and 11-44, fr pass critical, 2 back pass 11-81 inj</t>
  </si>
  <si>
    <t>1/3/2015</t>
  </si>
  <si>
    <t>1600 Bacon Street</t>
  </si>
  <si>
    <t>P1 was at high rate of speed. Failed to negotiate turn and went off cliff to beach below.  P1 died at scene. Passenger 11-80 injuries</t>
  </si>
  <si>
    <t>12/30/2015</t>
  </si>
  <si>
    <t>3700 Genesee</t>
  </si>
  <si>
    <t>Fel HR sic, P1 ran red light, struck veh P2, and veh P3.  P2 fx rt wrist, lft ankle, lft scapula, lft rib.  P1 fled on foot, apprehended.</t>
  </si>
  <si>
    <t>Genesee Ave</t>
  </si>
  <si>
    <t>P-1 was SB Genesee Ave and failed to stop for red traffic signal at Boyd Ave. P-1  broadsided P-2 and fled on foot while being chased by witnesses.  P-1 was arrested and booked.  P-2 suffered non-life threatening 11-80 injuries.</t>
  </si>
  <si>
    <t>12/26/2015</t>
  </si>
  <si>
    <t>4600 Nobel Drive</t>
  </si>
  <si>
    <t>Single Veh 11-80. P-1 struck NCL 4600 Nobel Dr and struck a metal power box before impacting a cement wall and fled scene with friend. P-1 was DUI N/W remained at hosp for large facial avulsion</t>
  </si>
  <si>
    <t>3200 Clairemont mesa bl</t>
  </si>
  <si>
    <t>solo veh into parked car, p1 suspected of dui, fx rt femur</t>
  </si>
  <si>
    <t>12/16/2015</t>
  </si>
  <si>
    <t>5100 Genesee</t>
  </si>
  <si>
    <t>p1 dui hit 2 cars then caused chain reation of 7 vehicles. P1 suffered fx c4 vert</t>
  </si>
  <si>
    <t>3600 Mission Bay Drive</t>
  </si>
  <si>
    <t>solo veh into palm tree. Fx humerus, femur, pelvis, lacerated liver</t>
  </si>
  <si>
    <t>11/17/2015</t>
  </si>
  <si>
    <t>16400 Rancho Bernardo Heights</t>
  </si>
  <si>
    <t>P1, F-76, pulled out in front of P2. P1 suffered fx femur, poss other injuries</t>
  </si>
  <si>
    <t>9/20/2015</t>
  </si>
  <si>
    <t>700 S. 47th Street</t>
  </si>
  <si>
    <t>P1 was DUI, drove wrong way on 47th, head on with P2. P1 suffered brain bleed. P2 comp of pain</t>
  </si>
  <si>
    <t>9/11/2015</t>
  </si>
  <si>
    <t>5400 Bayview Heights</t>
  </si>
  <si>
    <t>fem parked car out of gear, got out and her own parked car rolled over her. Major chest injuries.</t>
  </si>
  <si>
    <t>9/10/2015</t>
  </si>
  <si>
    <t>16400 Camino Del Sur</t>
  </si>
  <si>
    <t>solo veh into center median then tree.  5 yr old pass suffered lacerated spleen</t>
  </si>
  <si>
    <t>8/14/2015</t>
  </si>
  <si>
    <t>5631 Balboa Ave</t>
  </si>
  <si>
    <t>P1 (80-F) misapplication of brake.  Hit accelerator instead of brake, went into business striking 3 people.  Most serious fx to spine and rt tib fib</t>
  </si>
  <si>
    <t>8/11/2015</t>
  </si>
  <si>
    <t>6800 Paradise Valley Rd</t>
  </si>
  <si>
    <t>MTS (P1) made left on red in front of USCBP agent. Veh collision. Agent sustained fx in neck and concussion</t>
  </si>
  <si>
    <t>3800 Camino De La Plaza</t>
  </si>
  <si>
    <t>Fel DUI, solo vehicle into tree.  Unrestrained passenger through the windshield.  Skull fx</t>
  </si>
  <si>
    <t>6300 Lake Shore Drive</t>
  </si>
  <si>
    <t>p1 t-boned P2. Unk which veh ran red light at Jackson.  P2 had pelvic fx and abrasions</t>
  </si>
  <si>
    <t>11-80. P-1 was rear ended an dstepped on accelerator instead of brake. P-2 colided with two others vehicles while out of control and injured two Juv peds. One juv had severe leg injury open fx lft tib/fib</t>
  </si>
  <si>
    <t>8/3/2015</t>
  </si>
  <si>
    <t>4300 Mission Bay Dr</t>
  </si>
  <si>
    <t>solo veh into parked car, brain bleed</t>
  </si>
  <si>
    <t>7/11/2015</t>
  </si>
  <si>
    <t>4900 Pacifica</t>
  </si>
  <si>
    <t>solo veh solo occupant 83 yr old fem,  collision into parked car, open rt tib/fib. Dui not suspected</t>
  </si>
  <si>
    <t>9600 Friars Rd</t>
  </si>
  <si>
    <t>11-80 solo veh into light pole, Dr lacerated liver/spleen, fx rt femur suspected dui, unrestrained pass had TBI requ craniectomy</t>
  </si>
  <si>
    <t>2800 Mt. Acadia</t>
  </si>
  <si>
    <t>solo veh solo driver into up embankment into tree. Fx vert. Misd DUI</t>
  </si>
  <si>
    <t>6/12/2015</t>
  </si>
  <si>
    <t>3000 44th St</t>
  </si>
  <si>
    <t>P1 pushing his disabled veh. Veh rolled over him and into parked car.  Fx lft femur, puncture abdomen</t>
  </si>
  <si>
    <t>6/4/2015</t>
  </si>
  <si>
    <t>3700 Main Street</t>
  </si>
  <si>
    <t>P1 rear ended P1 causing P2 to overturn.  P1 fled into 32nd St. Navy base. SIC felony DUI/HR. P2 deep cuts to face req stiches</t>
  </si>
  <si>
    <t>6/3/2015</t>
  </si>
  <si>
    <t>3500 Market</t>
  </si>
  <si>
    <t>Veh vs veh. P1 had partial amputation of lft thumb, lacerations/abrasions</t>
  </si>
  <si>
    <t>5/12/2015</t>
  </si>
  <si>
    <t>5500 Santa Fe Street</t>
  </si>
  <si>
    <t>5/9/2015</t>
  </si>
  <si>
    <t>8200 Jamacha Road</t>
  </si>
  <si>
    <t>P-1 was test riding a motorcycle and lost control as he maneuvered around a vehicle. P-1 struck a parked vehicle at died at the scene</t>
  </si>
  <si>
    <t>5/7/2015</t>
  </si>
  <si>
    <t>P-1 was fleeing from Southern Officers and broadsided P-2. The collision caused major 11-80 injuries to all parties</t>
  </si>
  <si>
    <t>4/20/2015</t>
  </si>
  <si>
    <t>8400 Kearney Villa Rd</t>
  </si>
  <si>
    <t>P1 misd DUI. P1 suffered open fx lft wrist, fx rt wrist. Wrong way driver head on. P2 minor inj.</t>
  </si>
  <si>
    <t>4/16/2015</t>
  </si>
  <si>
    <t>3800 Boundry</t>
  </si>
  <si>
    <t>P1 passed bus on the right, struck P2. P1 sustained open fx to left tib/fib</t>
  </si>
  <si>
    <t>2200 54th Street</t>
  </si>
  <si>
    <t>P1 ran red light and struck P2.  P2 sustained multiple pelvic fractures</t>
  </si>
  <si>
    <t>8440 Mast Bl</t>
  </si>
  <si>
    <t>solo driver male w/b mast drove off road into Mission trails park. Fx orbital/vertabre. DUI notify warrant requested</t>
  </si>
  <si>
    <t>4/1/2015</t>
  </si>
  <si>
    <t>2700 44th Street (W/alley)</t>
  </si>
  <si>
    <t>P1 (8-F) roller-skated out of alley from behind a fence into path of P2 (26-M) and was struck. Open fx rt tib/fib</t>
  </si>
  <si>
    <t>3/26/2015</t>
  </si>
  <si>
    <t>3300 Pershing Drive</t>
  </si>
  <si>
    <t>P1 (17-F) crossed over simulated island and struck P2 head-on. P2's injuries initially reported as compl of pain.   P1 was DUI- cited and released. Later determined P2 had fx knee and tib/fib. Ticket dismissed and Warrant of arrest issued for P1</t>
  </si>
  <si>
    <t>4300 Mission Bl</t>
  </si>
  <si>
    <t>Felony DUI. P1 (DUI) struck ped in unmarked crosswalk. Fx right leg.  SIC</t>
  </si>
  <si>
    <t>3/11/2015</t>
  </si>
  <si>
    <t>2700 Del Mar Heights Rd</t>
  </si>
  <si>
    <t>solo veh solo driver drifted into light pole. Fx pelvis, two fx arms, laceration to rt knee</t>
  </si>
  <si>
    <t>2/28/2015</t>
  </si>
  <si>
    <t>12400 Black Mountain Rd</t>
  </si>
  <si>
    <t>Single vehicle. P1 struck tree on center island. P1 (DUI) fx pelvis,jaw,ribs was unrestrained. Pass restrained, minor injuries (Notify Warrant for driver)</t>
  </si>
  <si>
    <t>2/5/2015</t>
  </si>
  <si>
    <t>11400 Clairemont Mesa Bl</t>
  </si>
  <si>
    <t>P1 stopped at stop sign then pulled in path of P2 violating right of way of P2</t>
  </si>
  <si>
    <t>5300 Pirotte Ave</t>
  </si>
  <si>
    <t>no fault implied, unk if p1 or p2 ran red light, p1 suffered pelvic fracture</t>
  </si>
  <si>
    <t>4900 Field St</t>
  </si>
  <si>
    <t>Solo vehicle down an embankment. Fracture vertibre. P1 had seizure prior to collision</t>
  </si>
  <si>
    <t>1/20/2015</t>
  </si>
  <si>
    <t>10500 Genesee Ave</t>
  </si>
  <si>
    <t>Single veh. P1 fell asleep, failed to negotiate turn and hit tree. 7 yrs old son suffered torn blood vessel from liver to heart.</t>
  </si>
  <si>
    <t>Bike &amp; Ped Collisions</t>
  </si>
  <si>
    <t>Bike &amp; Ped Fatalities</t>
  </si>
  <si>
    <t>Sheet 4</t>
  </si>
  <si>
    <t>2018 Fatal and Serious Injury Data</t>
  </si>
  <si>
    <t>Sheet 5</t>
  </si>
  <si>
    <t>2017 Fatal and Serious Injury Data</t>
  </si>
  <si>
    <t>Sheet 6</t>
  </si>
  <si>
    <t>2016 Fatal and Serious Injury Data</t>
  </si>
  <si>
    <t>Sheet 7</t>
  </si>
  <si>
    <t>2015 Fatal and Serious Injury Data</t>
  </si>
  <si>
    <t>Sheet 8</t>
  </si>
  <si>
    <t>2014 Fatal and Serious Injury Data</t>
  </si>
  <si>
    <t>Sheet 9</t>
  </si>
  <si>
    <t>2013 Fatal and Serious Injury Data</t>
  </si>
  <si>
    <t>Serious Injuries</t>
  </si>
  <si>
    <t>Annual Data Comparison</t>
  </si>
  <si>
    <t>Bicycle &amp; Ped Collisions</t>
  </si>
  <si>
    <t>2013 - 2020 Data Sets</t>
  </si>
  <si>
    <t>2013 v.2020 Fatalaties Comparison by Mode Type</t>
  </si>
  <si>
    <t>Bicycle</t>
  </si>
  <si>
    <t>City of San Diego - Traffic Collision and Fatality Data</t>
  </si>
  <si>
    <t xml:space="preserve">Circulate San Diego obtained the traffic collision and fatality data through Public Records Act (PRA) requests to the San Diego Police Department (SDPD). </t>
  </si>
  <si>
    <t>In the SDPD data, there is some ambiguity for how micromobility collisions are documented. In all data sets, micromobility collisions are not reflected in a manner that can be categorized as its own individual mode type. Notes from SDPD include the language, “scooter/moped,” “scooter”, and “motorized scooter.” Circulate did not adjust the data to separate out micromobility collisions, becasue it is unclear whether "scooters" referred to mopeds, Rascals, e-scooters or other devices.</t>
  </si>
  <si>
    <t>2013 v.2020 Serious Injury Comparison by Mode Type</t>
  </si>
  <si>
    <t>2013 v.2020 Serious Injury and Fatality Comparison by Mode Type</t>
  </si>
  <si>
    <t>Bicycle &amp; Pedestrian Fatalities</t>
  </si>
  <si>
    <t>Bicycle &amp; Pedestrian Serious Injuries</t>
  </si>
  <si>
    <t>1/2/2017</t>
  </si>
  <si>
    <t>1/9/2017</t>
  </si>
  <si>
    <t>1/13/2017</t>
  </si>
  <si>
    <t>1/14/2017</t>
  </si>
  <si>
    <t>1/19/2017</t>
  </si>
  <si>
    <t>1/25/2017</t>
  </si>
  <si>
    <t>1/26/2017</t>
  </si>
  <si>
    <t>1/27/2017</t>
  </si>
  <si>
    <t>1/28/2017</t>
  </si>
  <si>
    <t>1/29/2017</t>
  </si>
  <si>
    <t>2/1/2017</t>
  </si>
  <si>
    <t>2/3/2017</t>
  </si>
  <si>
    <t>2/4/2017</t>
  </si>
  <si>
    <t>2/6/2017</t>
  </si>
  <si>
    <t>2/7/2017</t>
  </si>
  <si>
    <t>2/9/2017</t>
  </si>
  <si>
    <t>2/15/2017</t>
  </si>
  <si>
    <t>2/16/2017</t>
  </si>
  <si>
    <t>2/25/2017</t>
  </si>
  <si>
    <t>2/26/2017</t>
  </si>
  <si>
    <t>3/1/2017</t>
  </si>
  <si>
    <t>3/2/2017</t>
  </si>
  <si>
    <t>3/4/2017</t>
  </si>
  <si>
    <t>3/5/2017</t>
  </si>
  <si>
    <t>3/8/2017</t>
  </si>
  <si>
    <t>3/9/2017</t>
  </si>
  <si>
    <t>3/11/2017</t>
  </si>
  <si>
    <t>3/13/2017</t>
  </si>
  <si>
    <t>3/17/2017</t>
  </si>
  <si>
    <t>3/22/2017</t>
  </si>
  <si>
    <t>3/23/2017</t>
  </si>
  <si>
    <t>4/1/2017</t>
  </si>
  <si>
    <t>4/2/2017</t>
  </si>
  <si>
    <t>4/4/2017</t>
  </si>
  <si>
    <t>4/5/2017</t>
  </si>
  <si>
    <t>4/6/2017</t>
  </si>
  <si>
    <t>4/7/2017</t>
  </si>
  <si>
    <t>4/8/2017</t>
  </si>
  <si>
    <t>4/16/2017</t>
  </si>
  <si>
    <t>4/17/2017</t>
  </si>
  <si>
    <t>4/19/2017</t>
  </si>
  <si>
    <t>4/20/2017</t>
  </si>
  <si>
    <t>4/21/2017</t>
  </si>
  <si>
    <t>4/22/2017</t>
  </si>
  <si>
    <t>4/28/2017</t>
  </si>
  <si>
    <t>4/30/2017</t>
  </si>
  <si>
    <t>5/3/2017</t>
  </si>
  <si>
    <t>5/6/2017</t>
  </si>
  <si>
    <t>5/11/2017</t>
  </si>
  <si>
    <t>5/12/2017</t>
  </si>
  <si>
    <t>5/13/2017</t>
  </si>
  <si>
    <t>5/14/2017</t>
  </si>
  <si>
    <t>5/17/2017</t>
  </si>
  <si>
    <t>5/19/2017</t>
  </si>
  <si>
    <t>5/20/2017</t>
  </si>
  <si>
    <t>5/21/2017</t>
  </si>
  <si>
    <t>5/23/2017</t>
  </si>
  <si>
    <t>5/27/2017</t>
  </si>
  <si>
    <t>5/29/2017</t>
  </si>
  <si>
    <t>5/30/2017</t>
  </si>
  <si>
    <t>5/31/2017</t>
  </si>
  <si>
    <t>6/9/2017</t>
  </si>
  <si>
    <t>6/11/2017</t>
  </si>
  <si>
    <t>6/12/2017</t>
  </si>
  <si>
    <t>6/13/2017</t>
  </si>
  <si>
    <t>6/14/2017</t>
  </si>
  <si>
    <t>6/15/2017</t>
  </si>
  <si>
    <t>6/18/2017</t>
  </si>
  <si>
    <t>6/19/2017</t>
  </si>
  <si>
    <t>6/21/2017</t>
  </si>
  <si>
    <t>6/25/2017</t>
  </si>
  <si>
    <t>6/26/2017</t>
  </si>
  <si>
    <t>6/29/2017</t>
  </si>
  <si>
    <t>6/30/2017</t>
  </si>
  <si>
    <t>7/1/2017</t>
  </si>
  <si>
    <t>7/2/2017</t>
  </si>
  <si>
    <t>7/4/2017</t>
  </si>
  <si>
    <t>7/5/2017</t>
  </si>
  <si>
    <t>7/12/2017</t>
  </si>
  <si>
    <t>7/14/2017</t>
  </si>
  <si>
    <t>7/16/2017</t>
  </si>
  <si>
    <t>7/19/2017</t>
  </si>
  <si>
    <t>7/27/2017</t>
  </si>
  <si>
    <t>8/1/2017</t>
  </si>
  <si>
    <t>8/3/2017</t>
  </si>
  <si>
    <t>8/4/2017</t>
  </si>
  <si>
    <t>8/6/2017</t>
  </si>
  <si>
    <t>8/8/2017</t>
  </si>
  <si>
    <t>8/9/2017</t>
  </si>
  <si>
    <t>8/11/2017</t>
  </si>
  <si>
    <t>8/12/2017</t>
  </si>
  <si>
    <t>8/18/2017</t>
  </si>
  <si>
    <t>8/19/2017</t>
  </si>
  <si>
    <t>8/24/2017</t>
  </si>
  <si>
    <t>8/25/2017</t>
  </si>
  <si>
    <t>8/26/2017</t>
  </si>
  <si>
    <t>8/28/2017</t>
  </si>
  <si>
    <t>8/30/2017</t>
  </si>
  <si>
    <t>9/1/2017</t>
  </si>
  <si>
    <t>9/2/2017</t>
  </si>
  <si>
    <t>9/3/2017</t>
  </si>
  <si>
    <t>9/5/2017</t>
  </si>
  <si>
    <t>9/10/2017</t>
  </si>
  <si>
    <t>9/11/2017</t>
  </si>
  <si>
    <t>9/14/2017</t>
  </si>
  <si>
    <t>9/18/2017</t>
  </si>
  <si>
    <t>9/22/2017</t>
  </si>
  <si>
    <t>9/23/2017</t>
  </si>
  <si>
    <t>9/29/2017</t>
  </si>
  <si>
    <t>10/2/2017</t>
  </si>
  <si>
    <t>10/6/2017</t>
  </si>
  <si>
    <t>10/8/2017</t>
  </si>
  <si>
    <t>10/9/2017</t>
  </si>
  <si>
    <t>10/12/2017</t>
  </si>
  <si>
    <t>10/15/2017</t>
  </si>
  <si>
    <t>10/16/2017</t>
  </si>
  <si>
    <t>10/18/2017</t>
  </si>
  <si>
    <t>10/21/2017</t>
  </si>
  <si>
    <t>10/23/2017</t>
  </si>
  <si>
    <t>10/26/2017</t>
  </si>
  <si>
    <t>10/28/2017</t>
  </si>
  <si>
    <t>10/30/2017</t>
  </si>
  <si>
    <t>11/2/2017</t>
  </si>
  <si>
    <t>11/3/2017</t>
  </si>
  <si>
    <t>11/4/2017</t>
  </si>
  <si>
    <t>11/6/2017</t>
  </si>
  <si>
    <t>11/9/2017</t>
  </si>
  <si>
    <t>11/10/2017</t>
  </si>
  <si>
    <t>11/13/2017</t>
  </si>
  <si>
    <t>11/18/2017</t>
  </si>
  <si>
    <t>11/20/2017</t>
  </si>
  <si>
    <t>11/22/2017</t>
  </si>
  <si>
    <t>11/24/2017</t>
  </si>
  <si>
    <t>11/26/2017</t>
  </si>
  <si>
    <t>11/27/2017</t>
  </si>
  <si>
    <t>11/28/2017</t>
  </si>
  <si>
    <t>11/30/2017</t>
  </si>
  <si>
    <t>12/1/2017</t>
  </si>
  <si>
    <t>12/9/2017</t>
  </si>
  <si>
    <t>12/11/2017</t>
  </si>
  <si>
    <t>12/13/2017</t>
  </si>
  <si>
    <t>12/15/2017</t>
  </si>
  <si>
    <t>12/18/2017</t>
  </si>
  <si>
    <t>12/20/2017</t>
  </si>
  <si>
    <t>12/24/2017</t>
  </si>
  <si>
    <t>12/30/2017</t>
  </si>
  <si>
    <t>12/31/2017</t>
  </si>
  <si>
    <t>Injuries</t>
  </si>
  <si>
    <t>No numbers</t>
  </si>
  <si>
    <t>Fatal Collisions</t>
  </si>
  <si>
    <t>Changed from Pedestrian to Bicyclist by Circulate San Diego staff</t>
  </si>
  <si>
    <t>Fatalitites</t>
  </si>
  <si>
    <t>Counted as 0 by Circulate San Diego staff because death was from natural causes, and there were no other injuries</t>
  </si>
  <si>
    <t>Added by CSD staff to show injured vehicle occupant</t>
  </si>
  <si>
    <t>CSD staff identified 1 injury and 1 death based on the following news report: https://timesofsandiego.com/crime/2019/03/22/intoxicated-motorist-who-caused-fatal-accident-sentenced-to-nearly-12-years/</t>
  </si>
  <si>
    <t xml:space="preserve">Number of fatalities and serious injuries calculated by Circulate San Diego based on content of incident summary, or news articles where summary was confusing or ambiguous. Where there was no summary and the report indicated no fatal crash, Circulate San Diego staff marked the crash as one serious injury and no fatalities. Staff endeavored to correctly determine whether injuries mentioned in the description were "serious," but lacked the information and training to do so with complete accuracy. </t>
  </si>
  <si>
    <t>Changed from Vehicle to Pedestrian by Circulate San Diego staff based on description.</t>
  </si>
  <si>
    <t>CSD staff unable to determine if injury was pedestrian or motorcyclist</t>
  </si>
  <si>
    <t>Circulate San Diego staff identified 3 injuries based on the following news report: https://timesofsandiego.com/crime/2015/08/14/woman-80-crashes-car-into-clairemont-area-laundromat/</t>
  </si>
  <si>
    <t>Circulate San Diego staff identified 1 injury and changed "vehicle" to "pedestrian" based on description and the following news report: https://www.sandiegouniontribune.com/sdut-child-pedestrian-accident-crash-city-heights-2015aug07-story.html?_amp=true</t>
  </si>
  <si>
    <t>CSD staff changed "Vehicle" to "Pedestrian" based on description</t>
  </si>
  <si>
    <t>CSD staff Identified 4 serious injuries based on the following news report: https://www.nbcsandiego.com/news/local/car-theft-suspect-crashes-after-pursuit/113622/</t>
  </si>
  <si>
    <t>CSD staff identified 6 serious injuries based on the following news report: https://www.nbcsandiego.com/news/local/cyclists-recovering-from-fiesta-island-crash-logan-bass/1981654/</t>
  </si>
  <si>
    <t>CSD staff changed from "FALSE" to "TRUE" based on description</t>
  </si>
  <si>
    <t>CSD staff marked as fatality based on misd. Manslaughter charge</t>
  </si>
  <si>
    <t>CSD identified 1 serious injury based on the following news report: https://timesofsandiego.com/uncategorized/2014/05/21/suspected-drunken-driver-arrested-fleeing-scene-high-speed-crash-injured-2/</t>
  </si>
  <si>
    <t>Fatal Crashes</t>
  </si>
  <si>
    <t>CSD staff counted as 0 because it is a duplicate</t>
  </si>
  <si>
    <t>CSD staff identified 1 fatality and 1 injury based on the following news report: https://www.nbcsandiego.com/news/local/christine-padilla-fatal-santaluz-crash-monserrat-mendez-bryan-fomon-timeline/1970661/</t>
  </si>
  <si>
    <t>CSD staff identified 1 injury based on the following news report: https://www.nbcsandiego.com/news/local/grandmother-and-grandchildren-injured-pacific-beach-accident-garnet-avenue/1956672/</t>
  </si>
  <si>
    <t>CSD staff identified 1 injury based on the following news report: https://www.nbcsandiego.com/news/local/teen-driver-shanisha-smith-distraught-rolando-accident-62nd-acorn-streets/2075978/</t>
  </si>
  <si>
    <t>V-o</t>
  </si>
  <si>
    <t>CSD staff marked as O-o because it occurred outside the City of San Diego</t>
  </si>
  <si>
    <t>O-o</t>
  </si>
  <si>
    <t>CSD staff marked as V-o because crash occurred in Chula Vista</t>
  </si>
  <si>
    <t>CSD staff marked as B-o because it occurred outside the City of San Diego</t>
  </si>
  <si>
    <t>B-o</t>
  </si>
  <si>
    <t>CSD staff marked as V-o because it occurred outside the City of San Diego</t>
  </si>
  <si>
    <t>P-o</t>
  </si>
  <si>
    <t>CSD staff marked as P-o because it occurred outside the City of San Diego</t>
  </si>
  <si>
    <t>CSD staff marked as P-o because within CHP jurisdiction</t>
  </si>
  <si>
    <t>CSD staff identified P-2 and P-3 as pedestrians based on this news article: https://www.chicagotribune.com/sdut-elderly-driver-pedestrian-crash-accident-2016jan28-story.html</t>
  </si>
  <si>
    <t>CSD staff included this data point while noting that this crash occurred near the City border and staff could not determine whether it was inside or outside city limits.</t>
  </si>
  <si>
    <t>CSD staff included this data point while noting that "Rancho Bernardo Heights" is not a street. "16400 Bernardo Heights Parkway" is within the City of San Diego. "16400 Rancho Bernardo Road" is near the City border and staff could not determine whether it was inside or outside city limits. The data point is included.</t>
  </si>
  <si>
    <t>CSD Staff identfied 2 serious injuries based on the following news report: https://fox5sandiego.com/news/motorcycle-racing-crash-injures-3/</t>
  </si>
  <si>
    <t>Marked as V-o by Circulate San Diego staff because out of SDPD jurisdiction</t>
  </si>
  <si>
    <t>Entry created by CSD Staff to reflect motorcyclist injury</t>
  </si>
  <si>
    <t>CSD staff identified one fatality and 3 injuries from the following news report: https://www.nbcsandiego.com/news/local/1-trapped-in-multi-vehicle-crash-in-university-city/142413/</t>
  </si>
  <si>
    <t>CSD staff identified 4 injuries based on the following news report: https://timesofsandiego.com/crime/2018/09/09/four-injured-in-head-on-collision-dui-suspected/</t>
  </si>
  <si>
    <t xml:space="preserve">CSD staff identified two pedestrian injuries, one motorcycle injury based on the following news report: https://www.sandiegouniontribune.com/news/public-safety/sd-me-motorcycle-wheelie-crash-three-injured-gaslamp-quarter-downtown-san-diego-20190126-story.html </t>
  </si>
  <si>
    <t>CSD staff identified one injury based on the following news report: https://www.sandiegouniontribune.com/news/public-safety/story/2019-11-24/man-struck-by-pickup-in-clairemont-suffers-major-head-injury</t>
  </si>
  <si>
    <t>Marked as P-o by Circulate San Diego staff because SDPD categorized as an industrial accident</t>
  </si>
  <si>
    <t>CSD staff identified one injury based on the following news report: https://www.cbs8.com/article/news/investigations/police-vehicle-crashes-into-barrio-logan-building-injuring-pedestrian-2-others/509-9b12c22c-b244-49da-a886-c12282ab515a</t>
  </si>
  <si>
    <t>CSD staff identified one serious injury based on the following news report: https://timesofsandiego.com/crime/2019/01/20/juvenile-suffers-fractured-jaw-face-injuries-in-linda-vista-hit-and-run/</t>
  </si>
  <si>
    <t>CSD staff identified 1 serious injury based on the following news report: https://www.sandiegouniontribune.com/news/public-safety/story/2019-04-12/dui-suspected-in-serious-injury-crash-in-miramar</t>
  </si>
  <si>
    <t>Changed from Other to Pedestrian by CSD Staff</t>
  </si>
  <si>
    <t>Changed from Other to Bicyclist by CSD Staff</t>
  </si>
  <si>
    <t>Changed from FALSE to TRUE based on description by CSD staff</t>
  </si>
  <si>
    <t>Changed from Vehicle to Pedestrian by CSD Staff</t>
  </si>
  <si>
    <t>Changed from Pedestrian to Bicycle by CSD Staff</t>
  </si>
  <si>
    <t>Changed from "FALSE" to "TRUE" by CSD Staff based on description and the following news report: https://fox5sandiego.com/news/woman-idd-in-fatal-mira-mesa-crash/</t>
  </si>
  <si>
    <t xml:space="preserve">Changed from "FALSE" to "TRUE" by CSD Staff </t>
  </si>
  <si>
    <t>CSD was unable to verify whether "pending 11-44" resulted in a fatality. https://www.nbcsandiego.com/news/local/police-asking-for-help-to-identify-teen-injured-in-bicycle-crash/2018973/</t>
  </si>
  <si>
    <t>CSD was unable to verify whether "pending 11-44" resulted in a fatality. https://www.sandiegouniontribune.com/news/public-safety/sd-me-missionvally-crash-20170619-story.html</t>
  </si>
  <si>
    <t>CSD staff identified 3 serious injuries based on the following news report: https://www.nbcsandiego.com/news/local/man-woman-persons-of-interest-pacific-beach-garnet-ave-hit-and-run/108912/</t>
  </si>
  <si>
    <t>CSD staff identified 3 serious injuries based on this news report: https://timesofsandiego.com/crime/2016/05/13/6-children-struck-car-outside-del-mar-elementary-school/</t>
  </si>
  <si>
    <t>CSD staff identified 1 serious injury and 1 death and updated "FALSE" to "TRUE" based on the following news report https://www.nbcsandiego.com/news/local/trial-wraps-up-for-woman-accused-of-striking-two-girls-with-car-and-driving-off/84393/</t>
  </si>
  <si>
    <t>CSD staff changed Vehicle to Pedestrian based on description</t>
  </si>
  <si>
    <t>CSD staff changed Vehicle to Motorcycle based on description</t>
  </si>
  <si>
    <t>CSD staff identified 5 serious injuries based on the following news report: https://www.nbcsandiego.com/news/local/la-jolla-teen-accident-raises-questions-about-licenses/2050829/</t>
  </si>
  <si>
    <t>CSD staff changed Vehicle to Bicycle based on description</t>
  </si>
  <si>
    <t>CSD staff changed from Bicycle to Pediestrian because ped was injured</t>
  </si>
  <si>
    <t>CSD staff changed from Bicycle to Pedestrian because ped was injured</t>
  </si>
  <si>
    <t>Circulate San Diego staff changed Vehicle to Motorcycle based on description.</t>
  </si>
  <si>
    <t>Changed from FALSE to TRUE by CSD staff based on description and the following news report https://timesofsandiego.com/crime/2020/05/22/suspected-driver-in-fatal-hit-and-run-parks-bmw-attempts-to-walk-away/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</si>
</sst>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0"/>
      <color indexed="8"/>
      <name val="Arial"/>
      <family val="2"/>
    </font>
    <font>
      <b/>
      <sz val="11"/>
      <color rgb="FF000000"/>
      <name val="Calibri"/>
      <family val="2"/>
      <scheme val="minor"/>
    </font>
    <font>
      <sz val="11"/>
      <color rgb="FF000000"/>
      <name val="Calibri"/>
      <family val="2"/>
      <scheme val="minor"/>
    </font>
    <font>
      <b/>
      <sz val="11"/>
      <color indexed="8"/>
      <name val="Calibri"/>
      <family val="2"/>
      <scheme val="minor"/>
    </font>
    <font>
      <sz val="11"/>
      <color indexed="8"/>
      <name val="Calibri"/>
      <family val="2"/>
      <scheme val="minor"/>
    </font>
    <font>
      <b/>
      <sz val="12"/>
      <color theme="1"/>
      <name val="Calibri"/>
      <family val="2"/>
      <scheme val="minor"/>
    </font>
    <font>
      <sz val="12"/>
      <color theme="1"/>
      <name val="Calibri"/>
      <family val="2"/>
      <scheme val="minor"/>
    </font>
    <font>
      <sz val="11"/>
      <color indexed="8"/>
      <name val="Calibri"/>
      <charset val="204"/>
    </font>
    <font>
      <sz val="11"/>
      <color indexed="8"/>
      <name val="Calibri"/>
    </font>
    <font>
      <sz val="11"/>
      <color rgb="FF000000"/>
      <name val="Calibri"/>
      <charset val="204"/>
    </font>
    <font>
      <sz val="11"/>
      <color rgb="FF000000"/>
      <name val="Calibri"/>
    </font>
    <font>
      <sz val="11"/>
      <color indexed="8"/>
      <name val="Calibri"/>
      <family val="2"/>
    </font>
    <font>
      <sz val="11"/>
      <name val="Calibri"/>
      <family val="2"/>
    </font>
    <font>
      <sz val="11"/>
      <color rgb="FF000000"/>
      <name val="Calibri"/>
      <family val="2"/>
    </font>
    <font>
      <u/>
      <sz val="11"/>
      <color theme="10"/>
      <name val="Calibri"/>
      <family val="2"/>
      <scheme val="minor"/>
    </font>
    <font>
      <sz val="11"/>
      <name val="Calibri"/>
      <family val="2"/>
      <scheme val="minor"/>
    </font>
  </fonts>
  <fills count="12">
    <fill>
      <patternFill patternType="none"/>
    </fill>
    <fill>
      <patternFill patternType="gray125"/>
    </fill>
    <fill>
      <patternFill patternType="solid">
        <fgColor rgb="FFC5E0B3"/>
        <bgColor rgb="FFC5E0B3"/>
      </patternFill>
    </fill>
    <fill>
      <patternFill patternType="solid">
        <fgColor theme="8" tint="0.59999389629810485"/>
        <bgColor indexed="64"/>
      </patternFill>
    </fill>
    <fill>
      <patternFill patternType="solid">
        <fgColor theme="6" tint="0.39997558519241921"/>
        <bgColor indexed="0"/>
      </patternFill>
    </fill>
    <fill>
      <patternFill patternType="solid">
        <fgColor rgb="FFC6E0B4"/>
        <bgColor rgb="FF000000"/>
      </patternFill>
    </fill>
    <fill>
      <patternFill patternType="solid">
        <fgColor indexed="22"/>
        <bgColor indexed="0"/>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8"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rgb="FF000000"/>
      </left>
      <right style="thin">
        <color rgb="FF000000"/>
      </right>
      <top style="thin">
        <color rgb="FF000000"/>
      </top>
      <bottom style="thin">
        <color rgb="FF000000"/>
      </bottom>
      <diagonal/>
    </border>
    <border>
      <left style="thin">
        <color rgb="FFC0C0C0"/>
      </left>
      <right style="thin">
        <color rgb="FFC0C0C0"/>
      </right>
      <top style="thin">
        <color rgb="FFC0C0C0"/>
      </top>
      <bottom style="thin">
        <color rgb="FFC0C0C0"/>
      </bottom>
      <diagonal/>
    </border>
    <border>
      <left style="thin">
        <color indexed="8"/>
      </left>
      <right style="thin">
        <color indexed="8"/>
      </right>
      <top style="thin">
        <color indexed="8"/>
      </top>
      <bottom/>
      <diagonal/>
    </border>
    <border>
      <left style="hair">
        <color auto="1"/>
      </left>
      <right style="hair">
        <color auto="1"/>
      </right>
      <top style="hair">
        <color auto="1"/>
      </top>
      <bottom style="hair">
        <color auto="1"/>
      </bottom>
      <diagonal/>
    </border>
  </borders>
  <cellStyleXfs count="6">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0" fontId="18" fillId="0" borderId="0" applyNumberFormat="0" applyFill="0" applyBorder="0" applyAlignment="0" applyProtection="0"/>
  </cellStyleXfs>
  <cellXfs count="141">
    <xf numFmtId="0" fontId="0" fillId="0" borderId="0" xfId="0"/>
    <xf numFmtId="0" fontId="5" fillId="2" borderId="4" xfId="2" applyFont="1" applyFill="1" applyBorder="1" applyAlignment="1">
      <alignment horizontal="center"/>
    </xf>
    <xf numFmtId="0" fontId="5" fillId="2" borderId="5" xfId="2" applyFont="1" applyFill="1" applyBorder="1" applyAlignment="1">
      <alignment horizontal="center"/>
    </xf>
    <xf numFmtId="0" fontId="5" fillId="0" borderId="0" xfId="2" applyFont="1" applyFill="1" applyBorder="1" applyAlignment="1">
      <alignment horizontal="center"/>
    </xf>
    <xf numFmtId="0" fontId="1" fillId="0" borderId="0" xfId="2" applyFont="1" applyAlignment="1"/>
    <xf numFmtId="0" fontId="6" fillId="0" borderId="1" xfId="2" applyFont="1" applyBorder="1" applyAlignment="1">
      <alignment horizontal="left" wrapText="1"/>
    </xf>
    <xf numFmtId="14" fontId="6" fillId="0" borderId="1" xfId="2" applyNumberFormat="1" applyFont="1" applyBorder="1" applyAlignment="1">
      <alignment horizontal="left" wrapText="1"/>
    </xf>
    <xf numFmtId="0" fontId="1" fillId="0" borderId="6" xfId="2" applyFont="1" applyBorder="1" applyAlignment="1">
      <alignment horizontal="left"/>
    </xf>
    <xf numFmtId="0" fontId="1" fillId="0" borderId="0" xfId="2" applyFont="1"/>
    <xf numFmtId="0" fontId="1" fillId="0" borderId="1" xfId="2" applyFont="1" applyBorder="1" applyAlignment="1"/>
    <xf numFmtId="0" fontId="6" fillId="0" borderId="0" xfId="2" applyFont="1" applyFill="1" applyBorder="1" applyAlignment="1">
      <alignment wrapText="1"/>
    </xf>
    <xf numFmtId="0" fontId="2" fillId="0" borderId="0" xfId="2" applyFont="1"/>
    <xf numFmtId="0" fontId="1" fillId="3" borderId="1" xfId="2" applyFont="1" applyFill="1" applyBorder="1" applyAlignment="1"/>
    <xf numFmtId="0" fontId="1" fillId="0" borderId="1" xfId="2" applyFont="1" applyBorder="1"/>
    <xf numFmtId="9" fontId="1" fillId="0" borderId="1" xfId="3" applyFont="1" applyBorder="1" applyAlignment="1"/>
    <xf numFmtId="0" fontId="6" fillId="0" borderId="1" xfId="2" applyFont="1" applyFill="1" applyBorder="1" applyAlignment="1">
      <alignment wrapText="1"/>
    </xf>
    <xf numFmtId="0" fontId="1" fillId="0" borderId="2" xfId="2" applyFont="1" applyBorder="1" applyAlignment="1"/>
    <xf numFmtId="0" fontId="1" fillId="0" borderId="0" xfId="2" applyFont="1" applyFill="1" applyBorder="1" applyAlignment="1">
      <alignment horizontal="right"/>
    </xf>
    <xf numFmtId="0" fontId="1" fillId="0" borderId="3" xfId="2" applyFont="1" applyFill="1" applyBorder="1" applyAlignment="1"/>
    <xf numFmtId="0" fontId="1" fillId="0" borderId="0" xfId="2" applyFont="1" applyFill="1" applyBorder="1" applyAlignment="1"/>
    <xf numFmtId="0" fontId="7" fillId="0" borderId="1" xfId="4" applyFont="1" applyFill="1" applyBorder="1" applyAlignment="1">
      <alignment horizontal="center" wrapText="1"/>
    </xf>
    <xf numFmtId="14" fontId="7" fillId="0" borderId="1" xfId="4" applyNumberFormat="1" applyFont="1" applyFill="1" applyBorder="1" applyAlignment="1">
      <alignment horizontal="center" wrapText="1"/>
    </xf>
    <xf numFmtId="0" fontId="7" fillId="0" borderId="1" xfId="4" applyFont="1" applyFill="1" applyBorder="1" applyAlignment="1">
      <alignment wrapText="1"/>
    </xf>
    <xf numFmtId="0" fontId="8" fillId="0" borderId="1" xfId="4" applyFont="1" applyFill="1" applyBorder="1" applyAlignment="1">
      <alignment wrapText="1"/>
    </xf>
    <xf numFmtId="0" fontId="1" fillId="0" borderId="0" xfId="0" applyFont="1"/>
    <xf numFmtId="0" fontId="8" fillId="0" borderId="1" xfId="4" applyFont="1" applyFill="1" applyBorder="1" applyAlignment="1">
      <alignment horizontal="left" wrapText="1"/>
    </xf>
    <xf numFmtId="14" fontId="8" fillId="0" borderId="1" xfId="4" applyNumberFormat="1" applyFont="1" applyFill="1" applyBorder="1" applyAlignment="1">
      <alignment horizontal="left" wrapText="1"/>
    </xf>
    <xf numFmtId="0" fontId="1" fillId="0" borderId="0" xfId="0" applyFont="1" applyAlignment="1">
      <alignment horizontal="left"/>
    </xf>
    <xf numFmtId="0" fontId="8" fillId="0" borderId="0" xfId="4" applyFont="1" applyFill="1" applyBorder="1" applyAlignment="1">
      <alignment wrapText="1"/>
    </xf>
    <xf numFmtId="0" fontId="1" fillId="0" borderId="1" xfId="0" applyFont="1" applyBorder="1"/>
    <xf numFmtId="9" fontId="1" fillId="0" borderId="1" xfId="1" applyFont="1" applyBorder="1"/>
    <xf numFmtId="0" fontId="7" fillId="4" borderId="1" xfId="4" applyFont="1" applyFill="1" applyBorder="1" applyAlignment="1">
      <alignment horizontal="center"/>
    </xf>
    <xf numFmtId="0" fontId="6" fillId="0" borderId="6" xfId="0" applyFont="1" applyBorder="1" applyAlignment="1">
      <alignment horizontal="left" wrapText="1"/>
    </xf>
    <xf numFmtId="0" fontId="9" fillId="0" borderId="0" xfId="0" applyFont="1"/>
    <xf numFmtId="0" fontId="10" fillId="0" borderId="0" xfId="0" applyFont="1"/>
    <xf numFmtId="0" fontId="9" fillId="0" borderId="0" xfId="2" applyFont="1" applyAlignment="1"/>
    <xf numFmtId="0" fontId="10" fillId="0" borderId="0" xfId="2" applyFont="1" applyAlignment="1"/>
    <xf numFmtId="0" fontId="10" fillId="0" borderId="1" xfId="0" applyFont="1" applyBorder="1"/>
    <xf numFmtId="0" fontId="9" fillId="0" borderId="0" xfId="2" applyFont="1" applyFill="1" applyBorder="1" applyAlignment="1"/>
    <xf numFmtId="0" fontId="10" fillId="0" borderId="0" xfId="2" applyFont="1" applyFill="1" applyBorder="1" applyAlignment="1"/>
    <xf numFmtId="0" fontId="10" fillId="0" borderId="1" xfId="0" applyFont="1" applyFill="1" applyBorder="1"/>
    <xf numFmtId="0" fontId="10" fillId="0" borderId="1" xfId="0" applyFont="1" applyBorder="1" applyAlignment="1">
      <alignment horizontal="left"/>
    </xf>
    <xf numFmtId="0" fontId="10" fillId="0" borderId="0" xfId="0" applyFont="1" applyAlignment="1">
      <alignment vertical="top" wrapText="1"/>
    </xf>
    <xf numFmtId="0" fontId="9" fillId="0" borderId="2" xfId="0" applyFont="1" applyBorder="1"/>
    <xf numFmtId="0" fontId="10" fillId="0" borderId="9" xfId="0" applyFont="1" applyBorder="1" applyAlignment="1"/>
    <xf numFmtId="0" fontId="10" fillId="0" borderId="10" xfId="0" applyFont="1" applyBorder="1" applyAlignment="1"/>
    <xf numFmtId="0" fontId="10" fillId="0" borderId="11" xfId="0" applyFont="1" applyBorder="1" applyAlignment="1"/>
    <xf numFmtId="0" fontId="8" fillId="0" borderId="1" xfId="4" applyFont="1" applyFill="1" applyBorder="1" applyAlignment="1">
      <alignment horizontal="left" vertical="top" wrapText="1"/>
    </xf>
    <xf numFmtId="0" fontId="12" fillId="0" borderId="13" xfId="4" applyFont="1" applyFill="1" applyBorder="1" applyAlignment="1">
      <alignment wrapText="1"/>
    </xf>
    <xf numFmtId="14" fontId="12" fillId="0" borderId="13" xfId="4" applyNumberFormat="1" applyFont="1" applyFill="1" applyBorder="1" applyAlignment="1">
      <alignment horizontal="right" wrapText="1"/>
    </xf>
    <xf numFmtId="0" fontId="12" fillId="0" borderId="13" xfId="4" applyFont="1" applyFill="1" applyBorder="1" applyAlignment="1">
      <alignment horizontal="right" wrapText="1"/>
    </xf>
    <xf numFmtId="0" fontId="12" fillId="0" borderId="14" xfId="4" applyFont="1" applyFill="1" applyBorder="1" applyAlignment="1">
      <alignment wrapText="1"/>
    </xf>
    <xf numFmtId="0" fontId="11" fillId="4" borderId="12" xfId="4" applyFont="1" applyFill="1" applyBorder="1" applyAlignment="1">
      <alignment horizontal="center"/>
    </xf>
    <xf numFmtId="0" fontId="13" fillId="5" borderId="15" xfId="4" applyFont="1" applyFill="1" applyBorder="1" applyAlignment="1">
      <alignment horizontal="center"/>
    </xf>
    <xf numFmtId="0" fontId="14" fillId="0" borderId="16" xfId="4" applyFont="1" applyFill="1" applyBorder="1" applyAlignment="1">
      <alignment wrapText="1"/>
    </xf>
    <xf numFmtId="0" fontId="15" fillId="6" borderId="12" xfId="4" applyFont="1" applyFill="1" applyBorder="1" applyAlignment="1">
      <alignment horizontal="center"/>
    </xf>
    <xf numFmtId="14" fontId="15" fillId="0" borderId="13" xfId="4" applyNumberFormat="1" applyFont="1" applyFill="1" applyBorder="1" applyAlignment="1">
      <alignment horizontal="right" wrapText="1"/>
    </xf>
    <xf numFmtId="0" fontId="15" fillId="0" borderId="13" xfId="4" applyFont="1" applyFill="1" applyBorder="1" applyAlignment="1">
      <alignment wrapText="1"/>
    </xf>
    <xf numFmtId="0" fontId="15" fillId="0" borderId="13" xfId="4" applyFont="1" applyFill="1" applyBorder="1" applyAlignment="1">
      <alignment horizontal="right" wrapText="1"/>
    </xf>
    <xf numFmtId="14" fontId="15" fillId="7" borderId="13" xfId="4" applyNumberFormat="1" applyFont="1" applyFill="1" applyBorder="1" applyAlignment="1">
      <alignment horizontal="right" wrapText="1"/>
    </xf>
    <xf numFmtId="0" fontId="15" fillId="7" borderId="13" xfId="4" applyFont="1" applyFill="1" applyBorder="1" applyAlignment="1">
      <alignment wrapText="1"/>
    </xf>
    <xf numFmtId="0" fontId="15" fillId="7" borderId="13" xfId="4" applyFont="1" applyFill="1" applyBorder="1" applyAlignment="1">
      <alignment horizontal="right" wrapText="1"/>
    </xf>
    <xf numFmtId="14" fontId="15" fillId="8" borderId="13" xfId="4" applyNumberFormat="1" applyFont="1" applyFill="1" applyBorder="1" applyAlignment="1">
      <alignment horizontal="right" wrapText="1"/>
    </xf>
    <xf numFmtId="0" fontId="15" fillId="8" borderId="13" xfId="4" applyFont="1" applyFill="1" applyBorder="1" applyAlignment="1">
      <alignment wrapText="1"/>
    </xf>
    <xf numFmtId="0" fontId="15" fillId="8" borderId="13" xfId="4" applyFont="1" applyFill="1" applyBorder="1" applyAlignment="1">
      <alignment horizontal="right" wrapText="1"/>
    </xf>
    <xf numFmtId="0" fontId="11" fillId="6" borderId="12" xfId="4" applyFont="1" applyFill="1" applyBorder="1" applyAlignment="1">
      <alignment horizontal="center" vertical="center"/>
    </xf>
    <xf numFmtId="0" fontId="11" fillId="6" borderId="12" xfId="4" applyFont="1" applyFill="1" applyBorder="1" applyAlignment="1">
      <alignment horizontal="center"/>
    </xf>
    <xf numFmtId="14" fontId="11" fillId="9" borderId="13" xfId="4" applyNumberFormat="1" applyFont="1" applyFill="1" applyBorder="1" applyAlignment="1">
      <alignment horizontal="right" vertical="center" wrapText="1"/>
    </xf>
    <xf numFmtId="0" fontId="11" fillId="9" borderId="13" xfId="4" applyFont="1" applyFill="1" applyBorder="1" applyAlignment="1">
      <alignment vertical="center" wrapText="1"/>
    </xf>
    <xf numFmtId="0" fontId="11" fillId="9" borderId="13" xfId="4" applyFont="1" applyFill="1" applyBorder="1" applyAlignment="1">
      <alignment horizontal="center" vertical="center" wrapText="1"/>
    </xf>
    <xf numFmtId="0" fontId="11" fillId="9" borderId="13" xfId="4" applyFont="1" applyFill="1" applyBorder="1" applyAlignment="1">
      <alignment wrapText="1"/>
    </xf>
    <xf numFmtId="14" fontId="11" fillId="10" borderId="13" xfId="4" applyNumberFormat="1" applyFont="1" applyFill="1" applyBorder="1" applyAlignment="1">
      <alignment horizontal="right" vertical="center" wrapText="1"/>
    </xf>
    <xf numFmtId="0" fontId="11" fillId="10" borderId="13" xfId="4" applyFont="1" applyFill="1" applyBorder="1" applyAlignment="1">
      <alignment vertical="center" wrapText="1"/>
    </xf>
    <xf numFmtId="0" fontId="11" fillId="10" borderId="13" xfId="4" applyFont="1" applyFill="1" applyBorder="1" applyAlignment="1">
      <alignment horizontal="center" vertical="center" wrapText="1"/>
    </xf>
    <xf numFmtId="0" fontId="11" fillId="10" borderId="13" xfId="4" applyFont="1" applyFill="1" applyBorder="1" applyAlignment="1">
      <alignment wrapText="1"/>
    </xf>
    <xf numFmtId="14" fontId="11" fillId="0" borderId="13" xfId="4" applyNumberFormat="1" applyFont="1" applyFill="1" applyBorder="1" applyAlignment="1">
      <alignment horizontal="right" vertical="center" wrapText="1"/>
    </xf>
    <xf numFmtId="0" fontId="11" fillId="0" borderId="13" xfId="4" applyFont="1" applyFill="1" applyBorder="1" applyAlignment="1">
      <alignment vertical="center" wrapText="1"/>
    </xf>
    <xf numFmtId="0" fontId="11" fillId="0" borderId="13" xfId="4" applyFont="1" applyFill="1" applyBorder="1" applyAlignment="1">
      <alignment horizontal="center" vertical="center" wrapText="1"/>
    </xf>
    <xf numFmtId="0" fontId="11" fillId="0" borderId="13" xfId="4" applyFont="1" applyFill="1" applyBorder="1" applyAlignment="1">
      <alignment wrapText="1"/>
    </xf>
    <xf numFmtId="14" fontId="15" fillId="9" borderId="13" xfId="4" applyNumberFormat="1" applyFont="1" applyFill="1" applyBorder="1" applyAlignment="1">
      <alignment horizontal="right" wrapText="1"/>
    </xf>
    <xf numFmtId="0" fontId="15" fillId="9" borderId="13" xfId="4" applyFont="1" applyFill="1" applyBorder="1" applyAlignment="1">
      <alignment wrapText="1"/>
    </xf>
    <xf numFmtId="0" fontId="15" fillId="9" borderId="13" xfId="4" applyFont="1" applyFill="1" applyBorder="1" applyAlignment="1">
      <alignment horizontal="right" wrapText="1"/>
    </xf>
    <xf numFmtId="14" fontId="15" fillId="11" borderId="13" xfId="4" applyNumberFormat="1" applyFont="1" applyFill="1" applyBorder="1" applyAlignment="1">
      <alignment horizontal="right" wrapText="1"/>
    </xf>
    <xf numFmtId="0" fontId="15" fillId="11" borderId="13" xfId="4" applyFont="1" applyFill="1" applyBorder="1" applyAlignment="1">
      <alignment wrapText="1"/>
    </xf>
    <xf numFmtId="0" fontId="15" fillId="11" borderId="13" xfId="4" applyFont="1" applyFill="1" applyBorder="1" applyAlignment="1">
      <alignment horizontal="right" wrapText="1"/>
    </xf>
    <xf numFmtId="0" fontId="0" fillId="0" borderId="1" xfId="2" applyFont="1" applyBorder="1" applyAlignment="1"/>
    <xf numFmtId="0" fontId="16" fillId="6" borderId="17" xfId="4" applyFont="1" applyFill="1" applyBorder="1" applyAlignment="1">
      <alignment horizontal="center" vertical="center"/>
    </xf>
    <xf numFmtId="0" fontId="16" fillId="6" borderId="17" xfId="4" applyFont="1" applyFill="1" applyBorder="1" applyAlignment="1">
      <alignment horizontal="center"/>
    </xf>
    <xf numFmtId="14" fontId="16" fillId="9" borderId="18" xfId="4" applyNumberFormat="1" applyFont="1" applyFill="1" applyBorder="1" applyAlignment="1">
      <alignment horizontal="right" vertical="center" wrapText="1"/>
    </xf>
    <xf numFmtId="0" fontId="16" fillId="9" borderId="18" xfId="4" applyFont="1" applyFill="1" applyBorder="1" applyAlignment="1">
      <alignment vertical="center" wrapText="1"/>
    </xf>
    <xf numFmtId="0" fontId="16" fillId="9" borderId="18" xfId="4" applyFont="1" applyFill="1" applyBorder="1" applyAlignment="1">
      <alignment horizontal="center" vertical="center" wrapText="1"/>
    </xf>
    <xf numFmtId="0" fontId="16" fillId="9" borderId="18" xfId="4" applyFont="1" applyFill="1" applyBorder="1" applyAlignment="1">
      <alignment wrapText="1"/>
    </xf>
    <xf numFmtId="14" fontId="16" fillId="10" borderId="18" xfId="4" applyNumberFormat="1" applyFont="1" applyFill="1" applyBorder="1" applyAlignment="1">
      <alignment horizontal="right" vertical="center" wrapText="1"/>
    </xf>
    <xf numFmtId="0" fontId="16" fillId="10" borderId="18" xfId="4" applyFont="1" applyFill="1" applyBorder="1" applyAlignment="1">
      <alignment vertical="center" wrapText="1"/>
    </xf>
    <xf numFmtId="0" fontId="16" fillId="10" borderId="18" xfId="4" applyFont="1" applyFill="1" applyBorder="1" applyAlignment="1">
      <alignment horizontal="center" vertical="center" wrapText="1"/>
    </xf>
    <xf numFmtId="0" fontId="16" fillId="10" borderId="18" xfId="4" applyFont="1" applyFill="1" applyBorder="1" applyAlignment="1">
      <alignment wrapText="1"/>
    </xf>
    <xf numFmtId="14" fontId="16" fillId="0" borderId="18" xfId="4" applyNumberFormat="1" applyFont="1" applyFill="1" applyBorder="1" applyAlignment="1">
      <alignment horizontal="right" vertical="center" wrapText="1"/>
    </xf>
    <xf numFmtId="0" fontId="16" fillId="0" borderId="18" xfId="4" applyFont="1" applyFill="1" applyBorder="1" applyAlignment="1">
      <alignment vertical="center" wrapText="1"/>
    </xf>
    <xf numFmtId="0" fontId="16" fillId="0" borderId="18" xfId="4" applyFont="1" applyFill="1" applyBorder="1" applyAlignment="1">
      <alignment horizontal="center" vertical="center" wrapText="1"/>
    </xf>
    <xf numFmtId="0" fontId="16" fillId="0" borderId="18" xfId="4" applyFont="1" applyFill="1" applyBorder="1" applyAlignment="1">
      <alignment wrapText="1"/>
    </xf>
    <xf numFmtId="0" fontId="0" fillId="0" borderId="1" xfId="2" applyFont="1" applyBorder="1" applyAlignment="1">
      <alignment wrapText="1"/>
    </xf>
    <xf numFmtId="0" fontId="10" fillId="0" borderId="0" xfId="0" applyFont="1" applyBorder="1" applyAlignment="1">
      <alignment horizontal="left"/>
    </xf>
    <xf numFmtId="0" fontId="10" fillId="0" borderId="1" xfId="0" applyFont="1" applyBorder="1" applyAlignment="1">
      <alignment horizontal="left" vertical="top" wrapText="1"/>
    </xf>
    <xf numFmtId="0" fontId="10" fillId="0" borderId="1" xfId="0" applyNumberFormat="1" applyFont="1" applyBorder="1"/>
    <xf numFmtId="0" fontId="10" fillId="0" borderId="0" xfId="0" applyFont="1" applyFill="1" applyBorder="1"/>
    <xf numFmtId="0" fontId="10" fillId="0" borderId="0" xfId="0" applyFont="1" applyBorder="1"/>
    <xf numFmtId="0" fontId="17" fillId="5" borderId="0" xfId="4" applyFont="1" applyFill="1" applyBorder="1" applyAlignment="1">
      <alignment horizontal="center"/>
    </xf>
    <xf numFmtId="0" fontId="15" fillId="0" borderId="0" xfId="4" applyFont="1" applyFill="1" applyBorder="1" applyAlignment="1">
      <alignment wrapText="1"/>
    </xf>
    <xf numFmtId="0" fontId="15" fillId="7" borderId="0" xfId="4" applyFont="1" applyFill="1" applyBorder="1" applyAlignment="1">
      <alignment wrapText="1"/>
    </xf>
    <xf numFmtId="0" fontId="15" fillId="8" borderId="0" xfId="4" applyFont="1" applyFill="1" applyBorder="1" applyAlignment="1">
      <alignment wrapText="1"/>
    </xf>
    <xf numFmtId="0" fontId="6" fillId="0" borderId="6" xfId="2" applyFont="1" applyBorder="1" applyAlignment="1">
      <alignment horizontal="left" wrapText="1"/>
    </xf>
    <xf numFmtId="0" fontId="0" fillId="0" borderId="6" xfId="2" applyFont="1" applyBorder="1" applyAlignment="1">
      <alignment horizontal="left"/>
    </xf>
    <xf numFmtId="0" fontId="0" fillId="3" borderId="1" xfId="2" applyFont="1" applyFill="1" applyBorder="1" applyAlignment="1"/>
    <xf numFmtId="0" fontId="0" fillId="0" borderId="0" xfId="2" applyFont="1" applyAlignment="1"/>
    <xf numFmtId="0" fontId="8" fillId="0" borderId="6" xfId="4" applyFont="1" applyFill="1" applyBorder="1" applyAlignment="1">
      <alignment horizontal="left" wrapText="1"/>
    </xf>
    <xf numFmtId="0" fontId="12" fillId="0" borderId="0" xfId="4" applyFont="1" applyFill="1" applyBorder="1" applyAlignment="1">
      <alignment wrapText="1"/>
    </xf>
    <xf numFmtId="0" fontId="15" fillId="4" borderId="12" xfId="4" applyFont="1" applyFill="1" applyBorder="1" applyAlignment="1">
      <alignment horizontal="center"/>
    </xf>
    <xf numFmtId="0" fontId="0" fillId="0" borderId="0" xfId="0" applyAlignment="1">
      <alignment wrapText="1"/>
    </xf>
    <xf numFmtId="0" fontId="19" fillId="0" borderId="0" xfId="5" applyFont="1" applyAlignment="1">
      <alignment wrapText="1"/>
    </xf>
    <xf numFmtId="0" fontId="16" fillId="6" borderId="0" xfId="4" applyFont="1" applyFill="1" applyBorder="1" applyAlignment="1">
      <alignment horizontal="center"/>
    </xf>
    <xf numFmtId="0" fontId="16" fillId="9" borderId="0" xfId="4" applyFont="1" applyFill="1" applyBorder="1" applyAlignment="1">
      <alignment wrapText="1"/>
    </xf>
    <xf numFmtId="0" fontId="16" fillId="10" borderId="0" xfId="4" applyFont="1" applyFill="1" applyBorder="1" applyAlignment="1">
      <alignment wrapText="1"/>
    </xf>
    <xf numFmtId="0" fontId="16" fillId="0" borderId="0" xfId="4" applyFont="1" applyFill="1" applyBorder="1" applyAlignment="1">
      <alignment wrapText="1"/>
    </xf>
    <xf numFmtId="0" fontId="11" fillId="9" borderId="0" xfId="4" applyFont="1" applyFill="1" applyBorder="1" applyAlignment="1">
      <alignment wrapText="1"/>
    </xf>
    <xf numFmtId="0" fontId="11" fillId="10" borderId="0" xfId="4" applyFont="1" applyFill="1" applyBorder="1" applyAlignment="1">
      <alignment wrapText="1"/>
    </xf>
    <xf numFmtId="0" fontId="11" fillId="0" borderId="0" xfId="4" applyFont="1" applyFill="1" applyBorder="1" applyAlignment="1">
      <alignment wrapText="1"/>
    </xf>
    <xf numFmtId="0" fontId="15" fillId="6" borderId="0" xfId="4" applyFont="1" applyFill="1" applyBorder="1" applyAlignment="1">
      <alignment horizontal="center"/>
    </xf>
    <xf numFmtId="0" fontId="15" fillId="10" borderId="0" xfId="4" applyFont="1" applyFill="1" applyBorder="1" applyAlignment="1">
      <alignment wrapText="1"/>
    </xf>
    <xf numFmtId="0" fontId="15" fillId="10" borderId="13" xfId="4" applyFont="1" applyFill="1" applyBorder="1" applyAlignment="1">
      <alignment horizontal="center" vertical="center" wrapText="1"/>
    </xf>
    <xf numFmtId="0" fontId="15" fillId="0" borderId="13" xfId="4" applyFont="1" applyFill="1" applyBorder="1" applyAlignment="1">
      <alignment horizontal="center" vertical="center" wrapText="1"/>
    </xf>
    <xf numFmtId="0" fontId="15" fillId="9" borderId="0" xfId="4" applyFont="1" applyFill="1" applyBorder="1" applyAlignment="1">
      <alignment wrapText="1"/>
    </xf>
    <xf numFmtId="0" fontId="15" fillId="11" borderId="0" xfId="4" applyFont="1" applyFill="1" applyBorder="1" applyAlignment="1">
      <alignment wrapText="1"/>
    </xf>
    <xf numFmtId="0" fontId="0" fillId="0" borderId="0" xfId="0" applyAlignment="1"/>
    <xf numFmtId="0" fontId="1" fillId="0" borderId="6" xfId="2" applyFont="1" applyBorder="1" applyAlignment="1">
      <alignment horizontal="left" wrapText="1"/>
    </xf>
    <xf numFmtId="0" fontId="0" fillId="0" borderId="6" xfId="2" applyFont="1" applyBorder="1" applyAlignment="1">
      <alignment horizontal="left"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6" xfId="0" applyFont="1" applyBorder="1" applyAlignment="1">
      <alignment horizontal="left"/>
    </xf>
    <xf numFmtId="0" fontId="10" fillId="0" borderId="7" xfId="0" applyFont="1" applyBorder="1" applyAlignment="1">
      <alignment horizontal="left"/>
    </xf>
    <xf numFmtId="0" fontId="10" fillId="0" borderId="8" xfId="0" applyFont="1" applyBorder="1" applyAlignment="1">
      <alignment horizontal="left"/>
    </xf>
  </cellXfs>
  <cellStyles count="6">
    <cellStyle name="Hyperlink" xfId="5" builtinId="8"/>
    <cellStyle name="Normal" xfId="0" builtinId="0"/>
    <cellStyle name="Normal 2" xfId="2" xr:uid="{00000000-0005-0000-0000-000002000000}"/>
    <cellStyle name="Normal_Sheet1" xfId="4" xr:uid="{00000000-0005-0000-0000-000003000000}"/>
    <cellStyle name="Percent" xfId="1" builtinId="5"/>
    <cellStyle name="Percent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 Comparison - All Collisions</a:t>
            </a:r>
          </a:p>
        </c:rich>
      </c:tx>
      <c:overlay val="0"/>
    </c:title>
    <c:autoTitleDeleted val="0"/>
    <c:plotArea>
      <c:layout/>
      <c:barChart>
        <c:barDir val="col"/>
        <c:grouping val="stacked"/>
        <c:varyColors val="0"/>
        <c:ser>
          <c:idx val="0"/>
          <c:order val="0"/>
          <c:tx>
            <c:strRef>
              <c:f>'Summary of Findings'!$A$20</c:f>
              <c:strCache>
                <c:ptCount val="1"/>
                <c:pt idx="0">
                  <c:v>Serious Injuries</c:v>
                </c:pt>
              </c:strCache>
            </c:strRef>
          </c:tx>
          <c:invertIfNegative val="0"/>
          <c:cat>
            <c:numRef>
              <c:f>'Summary of Findings'!$B$17:$I$17</c:f>
              <c:numCache>
                <c:formatCode>General</c:formatCode>
                <c:ptCount val="8"/>
                <c:pt idx="0">
                  <c:v>2013</c:v>
                </c:pt>
                <c:pt idx="1">
                  <c:v>2014</c:v>
                </c:pt>
                <c:pt idx="2">
                  <c:v>2015</c:v>
                </c:pt>
                <c:pt idx="3">
                  <c:v>2016</c:v>
                </c:pt>
                <c:pt idx="4">
                  <c:v>2017</c:v>
                </c:pt>
                <c:pt idx="5">
                  <c:v>2018</c:v>
                </c:pt>
                <c:pt idx="6">
                  <c:v>2019</c:v>
                </c:pt>
                <c:pt idx="7">
                  <c:v>2020</c:v>
                </c:pt>
              </c:numCache>
            </c:numRef>
          </c:cat>
          <c:val>
            <c:numRef>
              <c:f>'Summary of Findings'!$B$20:$I$20</c:f>
              <c:numCache>
                <c:formatCode>General</c:formatCode>
                <c:ptCount val="8"/>
                <c:pt idx="0">
                  <c:v>175</c:v>
                </c:pt>
                <c:pt idx="1">
                  <c:v>136</c:v>
                </c:pt>
                <c:pt idx="2">
                  <c:v>155</c:v>
                </c:pt>
                <c:pt idx="3">
                  <c:v>160</c:v>
                </c:pt>
                <c:pt idx="4">
                  <c:v>163</c:v>
                </c:pt>
                <c:pt idx="5">
                  <c:v>206</c:v>
                </c:pt>
                <c:pt idx="6">
                  <c:v>177</c:v>
                </c:pt>
                <c:pt idx="7">
                  <c:v>127</c:v>
                </c:pt>
              </c:numCache>
            </c:numRef>
          </c:val>
          <c:extLst>
            <c:ext xmlns:c16="http://schemas.microsoft.com/office/drawing/2014/chart" uri="{C3380CC4-5D6E-409C-BE32-E72D297353CC}">
              <c16:uniqueId val="{00000000-088C-9245-981D-89770B24D865}"/>
            </c:ext>
          </c:extLst>
        </c:ser>
        <c:ser>
          <c:idx val="1"/>
          <c:order val="1"/>
          <c:tx>
            <c:strRef>
              <c:f>'Summary of Findings'!$A$19</c:f>
              <c:strCache>
                <c:ptCount val="1"/>
                <c:pt idx="0">
                  <c:v>Fatalities</c:v>
                </c:pt>
              </c:strCache>
            </c:strRef>
          </c:tx>
          <c:invertIfNegative val="0"/>
          <c:cat>
            <c:numRef>
              <c:f>'Summary of Findings'!$B$17:$I$17</c:f>
              <c:numCache>
                <c:formatCode>General</c:formatCode>
                <c:ptCount val="8"/>
                <c:pt idx="0">
                  <c:v>2013</c:v>
                </c:pt>
                <c:pt idx="1">
                  <c:v>2014</c:v>
                </c:pt>
                <c:pt idx="2">
                  <c:v>2015</c:v>
                </c:pt>
                <c:pt idx="3">
                  <c:v>2016</c:v>
                </c:pt>
                <c:pt idx="4">
                  <c:v>2017</c:v>
                </c:pt>
                <c:pt idx="5">
                  <c:v>2018</c:v>
                </c:pt>
                <c:pt idx="6">
                  <c:v>2019</c:v>
                </c:pt>
                <c:pt idx="7">
                  <c:v>2020</c:v>
                </c:pt>
              </c:numCache>
            </c:numRef>
          </c:cat>
          <c:val>
            <c:numRef>
              <c:f>'Summary of Findings'!$B$19:$I$19</c:f>
              <c:numCache>
                <c:formatCode>General</c:formatCode>
                <c:ptCount val="8"/>
                <c:pt idx="0">
                  <c:v>46</c:v>
                </c:pt>
                <c:pt idx="1">
                  <c:v>49</c:v>
                </c:pt>
                <c:pt idx="2">
                  <c:v>55</c:v>
                </c:pt>
                <c:pt idx="3">
                  <c:v>54</c:v>
                </c:pt>
                <c:pt idx="4">
                  <c:v>35</c:v>
                </c:pt>
                <c:pt idx="5">
                  <c:v>57</c:v>
                </c:pt>
                <c:pt idx="6">
                  <c:v>46</c:v>
                </c:pt>
                <c:pt idx="7">
                  <c:v>56</c:v>
                </c:pt>
              </c:numCache>
            </c:numRef>
          </c:val>
          <c:extLst>
            <c:ext xmlns:c16="http://schemas.microsoft.com/office/drawing/2014/chart" uri="{C3380CC4-5D6E-409C-BE32-E72D297353CC}">
              <c16:uniqueId val="{00000001-088C-9245-981D-89770B24D865}"/>
            </c:ext>
          </c:extLst>
        </c:ser>
        <c:dLbls>
          <c:showLegendKey val="0"/>
          <c:showVal val="0"/>
          <c:showCatName val="0"/>
          <c:showSerName val="0"/>
          <c:showPercent val="0"/>
          <c:showBubbleSize val="0"/>
        </c:dLbls>
        <c:gapWidth val="150"/>
        <c:overlap val="100"/>
        <c:axId val="209152640"/>
        <c:axId val="209170816"/>
      </c:barChart>
      <c:catAx>
        <c:axId val="209152640"/>
        <c:scaling>
          <c:orientation val="minMax"/>
        </c:scaling>
        <c:delete val="0"/>
        <c:axPos val="b"/>
        <c:numFmt formatCode="General" sourceLinked="1"/>
        <c:majorTickMark val="out"/>
        <c:minorTickMark val="none"/>
        <c:tickLblPos val="nextTo"/>
        <c:crossAx val="209170816"/>
        <c:crosses val="autoZero"/>
        <c:auto val="1"/>
        <c:lblAlgn val="ctr"/>
        <c:lblOffset val="100"/>
        <c:noMultiLvlLbl val="0"/>
      </c:catAx>
      <c:valAx>
        <c:axId val="209170816"/>
        <c:scaling>
          <c:orientation val="minMax"/>
        </c:scaling>
        <c:delete val="0"/>
        <c:axPos val="l"/>
        <c:majorGridlines/>
        <c:numFmt formatCode="General" sourceLinked="1"/>
        <c:majorTickMark val="out"/>
        <c:minorTickMark val="none"/>
        <c:tickLblPos val="nextTo"/>
        <c:crossAx val="2091526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 Comparison - Bicycle &amp; Pedestrian Collisions</a:t>
            </a:r>
          </a:p>
        </c:rich>
      </c:tx>
      <c:overlay val="0"/>
    </c:title>
    <c:autoTitleDeleted val="0"/>
    <c:plotArea>
      <c:layout>
        <c:manualLayout>
          <c:layoutTarget val="inner"/>
          <c:xMode val="edge"/>
          <c:yMode val="edge"/>
          <c:x val="7.1170425425594694E-2"/>
          <c:y val="0.10925687699751058"/>
          <c:w val="0.71435885759096651"/>
          <c:h val="0.82569501918591526"/>
        </c:manualLayout>
      </c:layout>
      <c:barChart>
        <c:barDir val="col"/>
        <c:grouping val="stacked"/>
        <c:varyColors val="0"/>
        <c:ser>
          <c:idx val="0"/>
          <c:order val="0"/>
          <c:tx>
            <c:strRef>
              <c:f>'Summary of Findings'!$A$23</c:f>
              <c:strCache>
                <c:ptCount val="1"/>
                <c:pt idx="0">
                  <c:v>Bicycle &amp; Pedestrian Serious Injuries</c:v>
                </c:pt>
              </c:strCache>
            </c:strRef>
          </c:tx>
          <c:invertIfNegative val="0"/>
          <c:cat>
            <c:numRef>
              <c:f>'Summary of Findings'!$B$17:$I$17</c:f>
              <c:numCache>
                <c:formatCode>General</c:formatCode>
                <c:ptCount val="8"/>
                <c:pt idx="0">
                  <c:v>2013</c:v>
                </c:pt>
                <c:pt idx="1">
                  <c:v>2014</c:v>
                </c:pt>
                <c:pt idx="2">
                  <c:v>2015</c:v>
                </c:pt>
                <c:pt idx="3">
                  <c:v>2016</c:v>
                </c:pt>
                <c:pt idx="4">
                  <c:v>2017</c:v>
                </c:pt>
                <c:pt idx="5">
                  <c:v>2018</c:v>
                </c:pt>
                <c:pt idx="6">
                  <c:v>2019</c:v>
                </c:pt>
                <c:pt idx="7">
                  <c:v>2020</c:v>
                </c:pt>
              </c:numCache>
            </c:numRef>
          </c:cat>
          <c:val>
            <c:numRef>
              <c:f>'Summary of Findings'!$B$23:$I$23</c:f>
              <c:numCache>
                <c:formatCode>General</c:formatCode>
                <c:ptCount val="8"/>
                <c:pt idx="0">
                  <c:v>75</c:v>
                </c:pt>
                <c:pt idx="1">
                  <c:v>70</c:v>
                </c:pt>
                <c:pt idx="2">
                  <c:v>79</c:v>
                </c:pt>
                <c:pt idx="3">
                  <c:v>75</c:v>
                </c:pt>
                <c:pt idx="4">
                  <c:v>80</c:v>
                </c:pt>
                <c:pt idx="5">
                  <c:v>88</c:v>
                </c:pt>
                <c:pt idx="6">
                  <c:v>91</c:v>
                </c:pt>
                <c:pt idx="7">
                  <c:v>58</c:v>
                </c:pt>
              </c:numCache>
            </c:numRef>
          </c:val>
          <c:extLst>
            <c:ext xmlns:c16="http://schemas.microsoft.com/office/drawing/2014/chart" uri="{C3380CC4-5D6E-409C-BE32-E72D297353CC}">
              <c16:uniqueId val="{00000000-9A5F-4D69-96DA-05D540F80D3F}"/>
            </c:ext>
          </c:extLst>
        </c:ser>
        <c:ser>
          <c:idx val="1"/>
          <c:order val="1"/>
          <c:tx>
            <c:strRef>
              <c:f>'Summary of Findings'!$A$22</c:f>
              <c:strCache>
                <c:ptCount val="1"/>
                <c:pt idx="0">
                  <c:v>Bicycle &amp; Pedestrian Fatalities</c:v>
                </c:pt>
              </c:strCache>
            </c:strRef>
          </c:tx>
          <c:invertIfNegative val="0"/>
          <c:cat>
            <c:numRef>
              <c:f>'Summary of Findings'!$B$17:$I$17</c:f>
              <c:numCache>
                <c:formatCode>General</c:formatCode>
                <c:ptCount val="8"/>
                <c:pt idx="0">
                  <c:v>2013</c:v>
                </c:pt>
                <c:pt idx="1">
                  <c:v>2014</c:v>
                </c:pt>
                <c:pt idx="2">
                  <c:v>2015</c:v>
                </c:pt>
                <c:pt idx="3">
                  <c:v>2016</c:v>
                </c:pt>
                <c:pt idx="4">
                  <c:v>2017</c:v>
                </c:pt>
                <c:pt idx="5">
                  <c:v>2018</c:v>
                </c:pt>
                <c:pt idx="6">
                  <c:v>2019</c:v>
                </c:pt>
                <c:pt idx="7">
                  <c:v>2020</c:v>
                </c:pt>
              </c:numCache>
            </c:numRef>
          </c:cat>
          <c:val>
            <c:numRef>
              <c:f>'Summary of Findings'!$B$22:$I$22</c:f>
              <c:numCache>
                <c:formatCode>General</c:formatCode>
                <c:ptCount val="8"/>
                <c:pt idx="0">
                  <c:v>22</c:v>
                </c:pt>
                <c:pt idx="1">
                  <c:v>30</c:v>
                </c:pt>
                <c:pt idx="2">
                  <c:v>27</c:v>
                </c:pt>
                <c:pt idx="3">
                  <c:v>27</c:v>
                </c:pt>
                <c:pt idx="4">
                  <c:v>37</c:v>
                </c:pt>
                <c:pt idx="5">
                  <c:v>37</c:v>
                </c:pt>
                <c:pt idx="6">
                  <c:v>30</c:v>
                </c:pt>
                <c:pt idx="7">
                  <c:v>27</c:v>
                </c:pt>
              </c:numCache>
            </c:numRef>
          </c:val>
          <c:extLst>
            <c:ext xmlns:c16="http://schemas.microsoft.com/office/drawing/2014/chart" uri="{C3380CC4-5D6E-409C-BE32-E72D297353CC}">
              <c16:uniqueId val="{00000001-9A5F-4D69-96DA-05D540F80D3F}"/>
            </c:ext>
          </c:extLst>
        </c:ser>
        <c:dLbls>
          <c:showLegendKey val="0"/>
          <c:showVal val="0"/>
          <c:showCatName val="0"/>
          <c:showSerName val="0"/>
          <c:showPercent val="0"/>
          <c:showBubbleSize val="0"/>
        </c:dLbls>
        <c:gapWidth val="150"/>
        <c:overlap val="100"/>
        <c:axId val="209868672"/>
        <c:axId val="209870208"/>
      </c:barChart>
      <c:catAx>
        <c:axId val="209868672"/>
        <c:scaling>
          <c:orientation val="minMax"/>
        </c:scaling>
        <c:delete val="0"/>
        <c:axPos val="b"/>
        <c:numFmt formatCode="General" sourceLinked="1"/>
        <c:majorTickMark val="out"/>
        <c:minorTickMark val="none"/>
        <c:tickLblPos val="nextTo"/>
        <c:crossAx val="209870208"/>
        <c:crosses val="autoZero"/>
        <c:auto val="1"/>
        <c:lblAlgn val="ctr"/>
        <c:lblOffset val="100"/>
        <c:noMultiLvlLbl val="0"/>
      </c:catAx>
      <c:valAx>
        <c:axId val="209870208"/>
        <c:scaling>
          <c:orientation val="minMax"/>
        </c:scaling>
        <c:delete val="0"/>
        <c:axPos val="l"/>
        <c:majorGridlines/>
        <c:numFmt formatCode="General" sourceLinked="1"/>
        <c:majorTickMark val="out"/>
        <c:minorTickMark val="none"/>
        <c:tickLblPos val="nextTo"/>
        <c:crossAx val="209868672"/>
        <c:crosses val="autoZero"/>
        <c:crossBetween val="between"/>
      </c:valAx>
    </c:plotArea>
    <c:legend>
      <c:legendPos val="r"/>
      <c:layout>
        <c:manualLayout>
          <c:xMode val="edge"/>
          <c:yMode val="edge"/>
          <c:x val="0.81079485638501914"/>
          <c:y val="0.34785348372386676"/>
          <c:w val="0.17542392177764018"/>
          <c:h val="0.27826242341172353"/>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Serious Injury and Fatality Comparison</a:t>
            </a:r>
            <a:r>
              <a:rPr lang="en-US" baseline="0"/>
              <a:t> by Mode Type</a:t>
            </a:r>
            <a:endParaRPr lang="en-US"/>
          </a:p>
        </c:rich>
      </c:tx>
      <c:overlay val="0"/>
    </c:title>
    <c:autoTitleDeleted val="0"/>
    <c:plotArea>
      <c:layout/>
      <c:barChart>
        <c:barDir val="col"/>
        <c:grouping val="clustered"/>
        <c:varyColors val="0"/>
        <c:ser>
          <c:idx val="0"/>
          <c:order val="0"/>
          <c:tx>
            <c:strRef>
              <c:f>'Summary of Findings'!$A$45</c:f>
              <c:strCache>
                <c:ptCount val="1"/>
                <c:pt idx="0">
                  <c:v>Pedestrian</c:v>
                </c:pt>
              </c:strCache>
            </c:strRef>
          </c:tx>
          <c:invertIfNegative val="0"/>
          <c:cat>
            <c:numRef>
              <c:f>'Summary of Findings'!$B$44:$J$44</c:f>
              <c:numCache>
                <c:formatCode>General</c:formatCode>
                <c:ptCount val="9"/>
                <c:pt idx="0">
                  <c:v>2013</c:v>
                </c:pt>
                <c:pt idx="1">
                  <c:v>2014</c:v>
                </c:pt>
                <c:pt idx="2">
                  <c:v>2015</c:v>
                </c:pt>
                <c:pt idx="3">
                  <c:v>2016</c:v>
                </c:pt>
                <c:pt idx="4">
                  <c:v>2017</c:v>
                </c:pt>
                <c:pt idx="5">
                  <c:v>2018</c:v>
                </c:pt>
                <c:pt idx="6">
                  <c:v>2019</c:v>
                </c:pt>
                <c:pt idx="7">
                  <c:v>2020</c:v>
                </c:pt>
              </c:numCache>
            </c:numRef>
          </c:cat>
          <c:val>
            <c:numRef>
              <c:f>'Summary of Findings'!$B$45:$J$45</c:f>
              <c:numCache>
                <c:formatCode>General</c:formatCode>
                <c:ptCount val="9"/>
                <c:pt idx="0">
                  <c:v>74</c:v>
                </c:pt>
                <c:pt idx="1">
                  <c:v>69</c:v>
                </c:pt>
                <c:pt idx="2">
                  <c:v>81</c:v>
                </c:pt>
                <c:pt idx="3">
                  <c:v>85</c:v>
                </c:pt>
                <c:pt idx="4">
                  <c:v>78</c:v>
                </c:pt>
                <c:pt idx="5">
                  <c:v>101</c:v>
                </c:pt>
                <c:pt idx="6">
                  <c:v>95</c:v>
                </c:pt>
                <c:pt idx="7">
                  <c:v>72</c:v>
                </c:pt>
              </c:numCache>
            </c:numRef>
          </c:val>
          <c:extLst>
            <c:ext xmlns:c16="http://schemas.microsoft.com/office/drawing/2014/chart" uri="{C3380CC4-5D6E-409C-BE32-E72D297353CC}">
              <c16:uniqueId val="{00000000-CFFD-4BEB-8FE9-3189576DEB6E}"/>
            </c:ext>
          </c:extLst>
        </c:ser>
        <c:ser>
          <c:idx val="1"/>
          <c:order val="1"/>
          <c:tx>
            <c:strRef>
              <c:f>'Summary of Findings'!$A$46</c:f>
              <c:strCache>
                <c:ptCount val="1"/>
                <c:pt idx="0">
                  <c:v>Bicycle</c:v>
                </c:pt>
              </c:strCache>
            </c:strRef>
          </c:tx>
          <c:invertIfNegative val="0"/>
          <c:cat>
            <c:numRef>
              <c:f>'Summary of Findings'!$B$44:$J$44</c:f>
              <c:numCache>
                <c:formatCode>General</c:formatCode>
                <c:ptCount val="9"/>
                <c:pt idx="0">
                  <c:v>2013</c:v>
                </c:pt>
                <c:pt idx="1">
                  <c:v>2014</c:v>
                </c:pt>
                <c:pt idx="2">
                  <c:v>2015</c:v>
                </c:pt>
                <c:pt idx="3">
                  <c:v>2016</c:v>
                </c:pt>
                <c:pt idx="4">
                  <c:v>2017</c:v>
                </c:pt>
                <c:pt idx="5">
                  <c:v>2018</c:v>
                </c:pt>
                <c:pt idx="6">
                  <c:v>2019</c:v>
                </c:pt>
                <c:pt idx="7">
                  <c:v>2020</c:v>
                </c:pt>
              </c:numCache>
            </c:numRef>
          </c:cat>
          <c:val>
            <c:numRef>
              <c:f>'Summary of Findings'!$B$46:$J$46</c:f>
              <c:numCache>
                <c:formatCode>General</c:formatCode>
                <c:ptCount val="9"/>
                <c:pt idx="0">
                  <c:v>23</c:v>
                </c:pt>
                <c:pt idx="1">
                  <c:v>31</c:v>
                </c:pt>
                <c:pt idx="2">
                  <c:v>25</c:v>
                </c:pt>
                <c:pt idx="3">
                  <c:v>17</c:v>
                </c:pt>
                <c:pt idx="4">
                  <c:v>19</c:v>
                </c:pt>
                <c:pt idx="5">
                  <c:v>24</c:v>
                </c:pt>
                <c:pt idx="6">
                  <c:v>26</c:v>
                </c:pt>
                <c:pt idx="7">
                  <c:v>13</c:v>
                </c:pt>
              </c:numCache>
            </c:numRef>
          </c:val>
          <c:extLst>
            <c:ext xmlns:c16="http://schemas.microsoft.com/office/drawing/2014/chart" uri="{C3380CC4-5D6E-409C-BE32-E72D297353CC}">
              <c16:uniqueId val="{00000001-CFFD-4BEB-8FE9-3189576DEB6E}"/>
            </c:ext>
          </c:extLst>
        </c:ser>
        <c:ser>
          <c:idx val="2"/>
          <c:order val="2"/>
          <c:tx>
            <c:strRef>
              <c:f>'Summary of Findings'!$A$47</c:f>
              <c:strCache>
                <c:ptCount val="1"/>
                <c:pt idx="0">
                  <c:v>Motorcycle</c:v>
                </c:pt>
              </c:strCache>
            </c:strRef>
          </c:tx>
          <c:invertIfNegative val="0"/>
          <c:cat>
            <c:numRef>
              <c:f>'Summary of Findings'!$B$44:$J$44</c:f>
              <c:numCache>
                <c:formatCode>General</c:formatCode>
                <c:ptCount val="9"/>
                <c:pt idx="0">
                  <c:v>2013</c:v>
                </c:pt>
                <c:pt idx="1">
                  <c:v>2014</c:v>
                </c:pt>
                <c:pt idx="2">
                  <c:v>2015</c:v>
                </c:pt>
                <c:pt idx="3">
                  <c:v>2016</c:v>
                </c:pt>
                <c:pt idx="4">
                  <c:v>2017</c:v>
                </c:pt>
                <c:pt idx="5">
                  <c:v>2018</c:v>
                </c:pt>
                <c:pt idx="6">
                  <c:v>2019</c:v>
                </c:pt>
                <c:pt idx="7">
                  <c:v>2020</c:v>
                </c:pt>
              </c:numCache>
            </c:numRef>
          </c:cat>
          <c:val>
            <c:numRef>
              <c:f>'Summary of Findings'!$B$47:$J$47</c:f>
              <c:numCache>
                <c:formatCode>General</c:formatCode>
                <c:ptCount val="9"/>
                <c:pt idx="0">
                  <c:v>54</c:v>
                </c:pt>
                <c:pt idx="1">
                  <c:v>30</c:v>
                </c:pt>
                <c:pt idx="2">
                  <c:v>39</c:v>
                </c:pt>
                <c:pt idx="3">
                  <c:v>50</c:v>
                </c:pt>
                <c:pt idx="4">
                  <c:v>52</c:v>
                </c:pt>
                <c:pt idx="5">
                  <c:v>36</c:v>
                </c:pt>
                <c:pt idx="6">
                  <c:v>29</c:v>
                </c:pt>
                <c:pt idx="7">
                  <c:v>29</c:v>
                </c:pt>
              </c:numCache>
            </c:numRef>
          </c:val>
          <c:extLst>
            <c:ext xmlns:c16="http://schemas.microsoft.com/office/drawing/2014/chart" uri="{C3380CC4-5D6E-409C-BE32-E72D297353CC}">
              <c16:uniqueId val="{00000002-CFFD-4BEB-8FE9-3189576DEB6E}"/>
            </c:ext>
          </c:extLst>
        </c:ser>
        <c:ser>
          <c:idx val="3"/>
          <c:order val="3"/>
          <c:tx>
            <c:strRef>
              <c:f>'Summary of Findings'!$A$48</c:f>
              <c:strCache>
                <c:ptCount val="1"/>
                <c:pt idx="0">
                  <c:v>Vehicle</c:v>
                </c:pt>
              </c:strCache>
            </c:strRef>
          </c:tx>
          <c:invertIfNegative val="0"/>
          <c:cat>
            <c:numRef>
              <c:f>'Summary of Findings'!$B$44:$J$44</c:f>
              <c:numCache>
                <c:formatCode>General</c:formatCode>
                <c:ptCount val="9"/>
                <c:pt idx="0">
                  <c:v>2013</c:v>
                </c:pt>
                <c:pt idx="1">
                  <c:v>2014</c:v>
                </c:pt>
                <c:pt idx="2">
                  <c:v>2015</c:v>
                </c:pt>
                <c:pt idx="3">
                  <c:v>2016</c:v>
                </c:pt>
                <c:pt idx="4">
                  <c:v>2017</c:v>
                </c:pt>
                <c:pt idx="5">
                  <c:v>2018</c:v>
                </c:pt>
                <c:pt idx="6">
                  <c:v>2019</c:v>
                </c:pt>
                <c:pt idx="7">
                  <c:v>2020</c:v>
                </c:pt>
              </c:numCache>
            </c:numRef>
          </c:cat>
          <c:val>
            <c:numRef>
              <c:f>'Summary of Findings'!$B$48:$J$48</c:f>
              <c:numCache>
                <c:formatCode>General</c:formatCode>
                <c:ptCount val="9"/>
                <c:pt idx="0">
                  <c:v>70</c:v>
                </c:pt>
                <c:pt idx="1">
                  <c:v>55</c:v>
                </c:pt>
                <c:pt idx="2">
                  <c:v>64</c:v>
                </c:pt>
                <c:pt idx="3">
                  <c:v>61</c:v>
                </c:pt>
                <c:pt idx="4">
                  <c:v>49</c:v>
                </c:pt>
                <c:pt idx="5">
                  <c:v>100</c:v>
                </c:pt>
                <c:pt idx="6">
                  <c:v>73</c:v>
                </c:pt>
                <c:pt idx="7">
                  <c:v>69</c:v>
                </c:pt>
              </c:numCache>
            </c:numRef>
          </c:val>
          <c:extLst>
            <c:ext xmlns:c16="http://schemas.microsoft.com/office/drawing/2014/chart" uri="{C3380CC4-5D6E-409C-BE32-E72D297353CC}">
              <c16:uniqueId val="{00000003-CFFD-4BEB-8FE9-3189576DEB6E}"/>
            </c:ext>
          </c:extLst>
        </c:ser>
        <c:ser>
          <c:idx val="4"/>
          <c:order val="4"/>
          <c:tx>
            <c:strRef>
              <c:f>'Summary of Findings'!$A$49</c:f>
              <c:strCache>
                <c:ptCount val="1"/>
                <c:pt idx="0">
                  <c:v>Other</c:v>
                </c:pt>
              </c:strCache>
            </c:strRef>
          </c:tx>
          <c:invertIfNegative val="0"/>
          <c:cat>
            <c:numRef>
              <c:f>'Summary of Findings'!$B$44:$J$44</c:f>
              <c:numCache>
                <c:formatCode>General</c:formatCode>
                <c:ptCount val="9"/>
                <c:pt idx="0">
                  <c:v>2013</c:v>
                </c:pt>
                <c:pt idx="1">
                  <c:v>2014</c:v>
                </c:pt>
                <c:pt idx="2">
                  <c:v>2015</c:v>
                </c:pt>
                <c:pt idx="3">
                  <c:v>2016</c:v>
                </c:pt>
                <c:pt idx="4">
                  <c:v>2017</c:v>
                </c:pt>
                <c:pt idx="5">
                  <c:v>2018</c:v>
                </c:pt>
                <c:pt idx="6">
                  <c:v>2019</c:v>
                </c:pt>
                <c:pt idx="7">
                  <c:v>2020</c:v>
                </c:pt>
              </c:numCache>
            </c:numRef>
          </c:cat>
          <c:val>
            <c:numRef>
              <c:f>'Summary of Findings'!$B$49:$J$49</c:f>
              <c:numCache>
                <c:formatCode>General</c:formatCode>
                <c:ptCount val="9"/>
                <c:pt idx="0">
                  <c:v>0</c:v>
                </c:pt>
                <c:pt idx="1">
                  <c:v>0</c:v>
                </c:pt>
                <c:pt idx="2">
                  <c:v>1</c:v>
                </c:pt>
                <c:pt idx="3">
                  <c:v>1</c:v>
                </c:pt>
                <c:pt idx="4">
                  <c:v>0</c:v>
                </c:pt>
                <c:pt idx="5">
                  <c:v>2</c:v>
                </c:pt>
                <c:pt idx="6">
                  <c:v>0</c:v>
                </c:pt>
                <c:pt idx="7">
                  <c:v>0</c:v>
                </c:pt>
              </c:numCache>
            </c:numRef>
          </c:val>
          <c:extLst>
            <c:ext xmlns:c16="http://schemas.microsoft.com/office/drawing/2014/chart" uri="{C3380CC4-5D6E-409C-BE32-E72D297353CC}">
              <c16:uniqueId val="{00000004-CFFD-4BEB-8FE9-3189576DEB6E}"/>
            </c:ext>
          </c:extLst>
        </c:ser>
        <c:dLbls>
          <c:showLegendKey val="0"/>
          <c:showVal val="0"/>
          <c:showCatName val="0"/>
          <c:showSerName val="0"/>
          <c:showPercent val="0"/>
          <c:showBubbleSize val="0"/>
        </c:dLbls>
        <c:gapWidth val="150"/>
        <c:axId val="207035776"/>
        <c:axId val="209134720"/>
      </c:barChart>
      <c:catAx>
        <c:axId val="207035776"/>
        <c:scaling>
          <c:orientation val="minMax"/>
        </c:scaling>
        <c:delete val="0"/>
        <c:axPos val="b"/>
        <c:numFmt formatCode="General" sourceLinked="1"/>
        <c:majorTickMark val="out"/>
        <c:minorTickMark val="none"/>
        <c:tickLblPos val="nextTo"/>
        <c:crossAx val="209134720"/>
        <c:crosses val="autoZero"/>
        <c:auto val="1"/>
        <c:lblAlgn val="ctr"/>
        <c:lblOffset val="100"/>
        <c:noMultiLvlLbl val="0"/>
      </c:catAx>
      <c:valAx>
        <c:axId val="209134720"/>
        <c:scaling>
          <c:orientation val="minMax"/>
        </c:scaling>
        <c:delete val="0"/>
        <c:axPos val="l"/>
        <c:majorGridlines/>
        <c:numFmt formatCode="General" sourceLinked="1"/>
        <c:majorTickMark val="out"/>
        <c:minorTickMark val="none"/>
        <c:tickLblPos val="nextTo"/>
        <c:crossAx val="2070357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280986</xdr:colOff>
      <xdr:row>51</xdr:row>
      <xdr:rowOff>1299</xdr:rowOff>
    </xdr:from>
    <xdr:to>
      <xdr:col>6</xdr:col>
      <xdr:colOff>428624</xdr:colOff>
      <xdr:row>75</xdr:row>
      <xdr:rowOff>91787</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257175</xdr:colOff>
      <xdr:row>51</xdr:row>
      <xdr:rowOff>9525</xdr:rowOff>
    </xdr:from>
    <xdr:to>
      <xdr:col>16</xdr:col>
      <xdr:colOff>300038</xdr:colOff>
      <xdr:row>75</xdr:row>
      <xdr:rowOff>100013</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276225</xdr:colOff>
      <xdr:row>77</xdr:row>
      <xdr:rowOff>76200</xdr:rowOff>
    </xdr:from>
    <xdr:to>
      <xdr:col>9</xdr:col>
      <xdr:colOff>547687</xdr:colOff>
      <xdr:row>98</xdr:row>
      <xdr:rowOff>80963</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1"/>
  <sheetViews>
    <sheetView tabSelected="1" zoomScaleNormal="100" workbookViewId="0">
      <selection activeCell="G27" sqref="G27"/>
    </sheetView>
  </sheetViews>
  <sheetFormatPr defaultColWidth="9.140625" defaultRowHeight="15.75" x14ac:dyDescent="0.25"/>
  <cols>
    <col min="1" max="1" width="19.7109375" style="34" customWidth="1"/>
    <col min="2" max="2" width="14.85546875" style="34" customWidth="1"/>
    <col min="3" max="3" width="13.140625" style="34" customWidth="1"/>
    <col min="4" max="4" width="13.42578125" style="34" customWidth="1"/>
    <col min="5" max="5" width="10.42578125" style="34" customWidth="1"/>
    <col min="6" max="16384" width="9.140625" style="34"/>
  </cols>
  <sheetData>
    <row r="1" spans="1:6" x14ac:dyDescent="0.25">
      <c r="A1" s="33" t="s">
        <v>5112</v>
      </c>
    </row>
    <row r="2" spans="1:6" x14ac:dyDescent="0.25">
      <c r="A2" s="33" t="s">
        <v>5109</v>
      </c>
    </row>
    <row r="3" spans="1:6" x14ac:dyDescent="0.25">
      <c r="A3" s="33"/>
    </row>
    <row r="4" spans="1:6" x14ac:dyDescent="0.25">
      <c r="A4" s="138" t="s">
        <v>1529</v>
      </c>
      <c r="B4" s="139"/>
      <c r="C4" s="139"/>
      <c r="D4" s="140"/>
    </row>
    <row r="5" spans="1:6" x14ac:dyDescent="0.25">
      <c r="A5" s="41" t="s">
        <v>1530</v>
      </c>
      <c r="B5" s="138" t="s">
        <v>1531</v>
      </c>
      <c r="C5" s="139"/>
      <c r="D5" s="140"/>
    </row>
    <row r="6" spans="1:6" x14ac:dyDescent="0.25">
      <c r="A6" s="41" t="s">
        <v>1532</v>
      </c>
      <c r="B6" s="138" t="s">
        <v>5105</v>
      </c>
      <c r="C6" s="139"/>
      <c r="D6" s="140"/>
    </row>
    <row r="7" spans="1:6" x14ac:dyDescent="0.25">
      <c r="A7" s="41" t="s">
        <v>1534</v>
      </c>
      <c r="B7" s="138" t="s">
        <v>5103</v>
      </c>
      <c r="C7" s="139"/>
      <c r="D7" s="140"/>
    </row>
    <row r="8" spans="1:6" x14ac:dyDescent="0.25">
      <c r="A8" s="41" t="s">
        <v>5094</v>
      </c>
      <c r="B8" s="138" t="s">
        <v>5101</v>
      </c>
      <c r="C8" s="139"/>
      <c r="D8" s="140"/>
    </row>
    <row r="9" spans="1:6" x14ac:dyDescent="0.25">
      <c r="A9" s="41" t="s">
        <v>5096</v>
      </c>
      <c r="B9" s="138" t="s">
        <v>5099</v>
      </c>
      <c r="C9" s="139"/>
      <c r="D9" s="140"/>
    </row>
    <row r="10" spans="1:6" x14ac:dyDescent="0.25">
      <c r="A10" s="41" t="s">
        <v>5098</v>
      </c>
      <c r="B10" s="138" t="s">
        <v>5097</v>
      </c>
      <c r="C10" s="139"/>
      <c r="D10" s="140"/>
    </row>
    <row r="11" spans="1:6" x14ac:dyDescent="0.25">
      <c r="A11" s="41" t="s">
        <v>5100</v>
      </c>
      <c r="B11" s="138" t="s">
        <v>5095</v>
      </c>
      <c r="C11" s="139"/>
      <c r="D11" s="140"/>
    </row>
    <row r="12" spans="1:6" x14ac:dyDescent="0.25">
      <c r="A12" s="41" t="s">
        <v>5102</v>
      </c>
      <c r="B12" s="138" t="s">
        <v>1535</v>
      </c>
      <c r="C12" s="139"/>
      <c r="D12" s="140"/>
    </row>
    <row r="13" spans="1:6" x14ac:dyDescent="0.25">
      <c r="A13" s="41" t="s">
        <v>5104</v>
      </c>
      <c r="B13" s="138" t="s">
        <v>1533</v>
      </c>
      <c r="C13" s="139"/>
      <c r="D13" s="140"/>
    </row>
    <row r="14" spans="1:6" x14ac:dyDescent="0.25">
      <c r="A14" s="101"/>
      <c r="B14" s="101"/>
      <c r="C14" s="101"/>
      <c r="D14" s="101"/>
    </row>
    <row r="15" spans="1:6" x14ac:dyDescent="0.25">
      <c r="A15" s="101"/>
      <c r="B15" s="101"/>
      <c r="C15" s="101"/>
      <c r="D15" s="101"/>
    </row>
    <row r="16" spans="1:6" x14ac:dyDescent="0.25">
      <c r="A16" s="35" t="s">
        <v>5107</v>
      </c>
      <c r="B16" s="36"/>
      <c r="C16" s="36"/>
      <c r="D16" s="36"/>
      <c r="E16" s="36"/>
      <c r="F16" s="36"/>
    </row>
    <row r="17" spans="1:9" x14ac:dyDescent="0.25">
      <c r="A17" s="9"/>
      <c r="B17" s="9">
        <v>2013</v>
      </c>
      <c r="C17" s="9">
        <v>2014</v>
      </c>
      <c r="D17" s="9">
        <v>2015</v>
      </c>
      <c r="E17" s="9">
        <v>2016</v>
      </c>
      <c r="F17" s="9">
        <v>2017</v>
      </c>
      <c r="G17" s="9">
        <v>2018</v>
      </c>
      <c r="H17" s="9">
        <v>2019</v>
      </c>
      <c r="I17" s="9">
        <v>2020</v>
      </c>
    </row>
    <row r="18" spans="1:9" x14ac:dyDescent="0.25">
      <c r="A18" s="9" t="s">
        <v>28</v>
      </c>
      <c r="B18" s="9">
        <v>214</v>
      </c>
      <c r="C18" s="9">
        <v>177</v>
      </c>
      <c r="D18" s="9">
        <v>199</v>
      </c>
      <c r="E18" s="9">
        <v>200</v>
      </c>
      <c r="F18" s="9">
        <v>190</v>
      </c>
      <c r="G18" s="9">
        <v>238</v>
      </c>
      <c r="H18" s="9">
        <v>211</v>
      </c>
      <c r="I18" s="9">
        <v>165</v>
      </c>
    </row>
    <row r="19" spans="1:9" x14ac:dyDescent="0.25">
      <c r="A19" s="9" t="s">
        <v>30</v>
      </c>
      <c r="B19" s="9">
        <f>'2013'!Q11</f>
        <v>46</v>
      </c>
      <c r="C19" s="9">
        <f>'2014'!Q11</f>
        <v>49</v>
      </c>
      <c r="D19" s="9">
        <f>'2015'!Q11</f>
        <v>55</v>
      </c>
      <c r="E19" s="9">
        <f>'2016'!Q11</f>
        <v>54</v>
      </c>
      <c r="F19" s="9">
        <f>'2017'!R11</f>
        <v>35</v>
      </c>
      <c r="G19" s="9">
        <f>'2018'!R11</f>
        <v>57</v>
      </c>
      <c r="H19" s="9">
        <f>'2019'!R11</f>
        <v>46</v>
      </c>
      <c r="I19" s="9">
        <f>'2020'!R11</f>
        <v>56</v>
      </c>
    </row>
    <row r="20" spans="1:9" x14ac:dyDescent="0.25">
      <c r="A20" s="85" t="s">
        <v>5106</v>
      </c>
      <c r="B20" s="9">
        <f>'2013'!R11</f>
        <v>175</v>
      </c>
      <c r="C20" s="9">
        <f>'2014'!R11</f>
        <v>136</v>
      </c>
      <c r="D20" s="9">
        <f>'2015'!R11</f>
        <v>155</v>
      </c>
      <c r="E20" s="9">
        <f>'2016'!R11</f>
        <v>160</v>
      </c>
      <c r="F20" s="9">
        <f>'2017'!S11</f>
        <v>163</v>
      </c>
      <c r="G20" s="9">
        <f>'2018'!S11</f>
        <v>206</v>
      </c>
      <c r="H20" s="9">
        <f>'2019'!S11</f>
        <v>177</v>
      </c>
      <c r="I20" s="9">
        <f>'2020'!S11</f>
        <v>127</v>
      </c>
    </row>
    <row r="21" spans="1:9" ht="30" x14ac:dyDescent="0.25">
      <c r="A21" s="100" t="s">
        <v>5108</v>
      </c>
      <c r="B21" s="9">
        <v>88</v>
      </c>
      <c r="C21" s="9">
        <v>85</v>
      </c>
      <c r="D21" s="9">
        <v>102</v>
      </c>
      <c r="E21" s="9">
        <v>95</v>
      </c>
      <c r="F21" s="9">
        <v>94</v>
      </c>
      <c r="G21" s="9">
        <v>121</v>
      </c>
      <c r="H21" s="9">
        <v>114</v>
      </c>
      <c r="I21" s="9">
        <v>82</v>
      </c>
    </row>
    <row r="22" spans="1:9" ht="30" x14ac:dyDescent="0.25">
      <c r="A22" s="100" t="s">
        <v>5117</v>
      </c>
      <c r="B22" s="9">
        <f>SUM('2013'!Q5,'2013'!Q10)</f>
        <v>22</v>
      </c>
      <c r="C22" s="9">
        <f>SUM('2014'!Q5,'2014'!Q10)</f>
        <v>30</v>
      </c>
      <c r="D22" s="9">
        <f>SUM('2015'!Q5,'2015'!Q10)</f>
        <v>27</v>
      </c>
      <c r="E22" s="9">
        <f>SUM('2016'!Q5,'2016'!Q10)</f>
        <v>27</v>
      </c>
      <c r="F22" s="9">
        <f>SUM('2018'!R5,'2018'!R10)</f>
        <v>37</v>
      </c>
      <c r="G22" s="9">
        <f>SUM('2018'!R5,'2018'!R10)</f>
        <v>37</v>
      </c>
      <c r="H22" s="9">
        <f>SUM('2019'!R5,'2019'!R10)</f>
        <v>30</v>
      </c>
      <c r="I22" s="9">
        <f>SUM('2020'!R5,'2020'!R10)</f>
        <v>27</v>
      </c>
    </row>
    <row r="23" spans="1:9" ht="30" x14ac:dyDescent="0.25">
      <c r="A23" s="100" t="s">
        <v>5118</v>
      </c>
      <c r="B23" s="9">
        <f>SUM('2013'!R5,'2013'!R10)</f>
        <v>75</v>
      </c>
      <c r="C23" s="9">
        <f>SUM('2014'!R5,'2014'!R10)</f>
        <v>70</v>
      </c>
      <c r="D23" s="9">
        <f>SUM('2015'!R5,'2015'!R10)</f>
        <v>79</v>
      </c>
      <c r="E23" s="9">
        <f>SUM('2016'!R5,'2016'!R10)</f>
        <v>75</v>
      </c>
      <c r="F23" s="9">
        <f>SUM('2017'!S5,'2017'!S10)</f>
        <v>80</v>
      </c>
      <c r="G23" s="9">
        <f>SUM('2018'!S5,'2018'!S10)</f>
        <v>88</v>
      </c>
      <c r="H23" s="9">
        <f>SUM('2019'!S5,'2019'!S10)</f>
        <v>91</v>
      </c>
      <c r="I23" s="9">
        <f>SUM('2020'!S5,'2020'!S10)</f>
        <v>58</v>
      </c>
    </row>
    <row r="25" spans="1:9" x14ac:dyDescent="0.25">
      <c r="A25" s="38" t="s">
        <v>5110</v>
      </c>
    </row>
    <row r="26" spans="1:9" x14ac:dyDescent="0.25">
      <c r="A26" s="37"/>
      <c r="B26" s="37">
        <v>2013</v>
      </c>
      <c r="C26" s="37">
        <v>2014</v>
      </c>
      <c r="D26" s="37">
        <v>2015</v>
      </c>
      <c r="E26" s="37">
        <v>2016</v>
      </c>
      <c r="F26" s="37">
        <v>2017</v>
      </c>
      <c r="G26" s="37">
        <v>2018</v>
      </c>
      <c r="H26" s="37">
        <v>2019</v>
      </c>
      <c r="I26" s="37">
        <v>2020</v>
      </c>
    </row>
    <row r="27" spans="1:9" x14ac:dyDescent="0.25">
      <c r="A27" s="37" t="s">
        <v>1524</v>
      </c>
      <c r="B27" s="37">
        <f>'2013'!Q10</f>
        <v>19</v>
      </c>
      <c r="C27" s="37">
        <f>'2014'!Q10</f>
        <v>26</v>
      </c>
      <c r="D27" s="37">
        <f>'2015'!Q10</f>
        <v>23</v>
      </c>
      <c r="E27" s="37">
        <f>'2016'!Q10</f>
        <v>25</v>
      </c>
      <c r="F27" s="37">
        <f>'2017'!R10</f>
        <v>17</v>
      </c>
      <c r="G27" s="37">
        <f>'2018'!R10</f>
        <v>37</v>
      </c>
      <c r="H27" s="37">
        <f>'2019'!R10</f>
        <v>24</v>
      </c>
      <c r="I27" s="37">
        <f>'2020'!R10</f>
        <v>24</v>
      </c>
    </row>
    <row r="28" spans="1:9" x14ac:dyDescent="0.25">
      <c r="A28" s="37" t="s">
        <v>5111</v>
      </c>
      <c r="B28" s="37">
        <f>'2013'!Q5</f>
        <v>3</v>
      </c>
      <c r="C28" s="37">
        <f>'2014'!Q5</f>
        <v>4</v>
      </c>
      <c r="D28" s="37">
        <f>'2015'!Q5</f>
        <v>4</v>
      </c>
      <c r="E28" s="37">
        <f>'2016'!Q5</f>
        <v>2</v>
      </c>
      <c r="F28" s="37">
        <f>'2017'!R5</f>
        <v>0</v>
      </c>
      <c r="G28" s="37">
        <f>'2018'!R5</f>
        <v>0</v>
      </c>
      <c r="H28" s="37">
        <f>'2019'!R5</f>
        <v>6</v>
      </c>
      <c r="I28" s="37">
        <f>'2020'!R5</f>
        <v>3</v>
      </c>
    </row>
    <row r="29" spans="1:9" x14ac:dyDescent="0.25">
      <c r="A29" s="37" t="s">
        <v>62</v>
      </c>
      <c r="B29" s="37">
        <f>'2013'!Q9</f>
        <v>7</v>
      </c>
      <c r="C29" s="37">
        <f>'2014'!Q9</f>
        <v>7</v>
      </c>
      <c r="D29" s="37">
        <f>'2015'!Q9</f>
        <v>7</v>
      </c>
      <c r="E29" s="37">
        <f>'2016'!Q9</f>
        <v>12</v>
      </c>
      <c r="F29" s="37">
        <f>'2017'!R9</f>
        <v>13</v>
      </c>
      <c r="G29" s="37">
        <f>'2018'!R9</f>
        <v>6</v>
      </c>
      <c r="H29" s="37">
        <f>'2019'!R9</f>
        <v>4</v>
      </c>
      <c r="I29" s="37">
        <f>'2020'!R9</f>
        <v>6</v>
      </c>
    </row>
    <row r="30" spans="1:9" x14ac:dyDescent="0.25">
      <c r="A30" s="37" t="s">
        <v>1526</v>
      </c>
      <c r="B30" s="37">
        <f>'2013'!Q8</f>
        <v>17</v>
      </c>
      <c r="C30" s="37">
        <f>'2014'!Q8</f>
        <v>12</v>
      </c>
      <c r="D30" s="37">
        <f>'2015'!Q8</f>
        <v>21</v>
      </c>
      <c r="E30" s="37">
        <f>'2016'!Q8</f>
        <v>14</v>
      </c>
      <c r="F30" s="37">
        <f>'2017'!R8</f>
        <v>5</v>
      </c>
      <c r="G30" s="37">
        <f>'2018'!R8</f>
        <v>14</v>
      </c>
      <c r="H30" s="37">
        <f>'2019'!R8</f>
        <v>12</v>
      </c>
      <c r="I30" s="37">
        <f>'2020'!R8</f>
        <v>23</v>
      </c>
    </row>
    <row r="31" spans="1:9" x14ac:dyDescent="0.25">
      <c r="A31" s="37" t="s">
        <v>1527</v>
      </c>
      <c r="B31" s="37">
        <f>'2013'!Q7</f>
        <v>0</v>
      </c>
      <c r="C31" s="37">
        <f>'2014'!Q7</f>
        <v>0</v>
      </c>
      <c r="D31" s="37">
        <f>'2015'!Q7</f>
        <v>0</v>
      </c>
      <c r="E31" s="37">
        <f>'2016'!Q7</f>
        <v>1</v>
      </c>
      <c r="F31" s="37">
        <f>'2017'!R7</f>
        <v>0</v>
      </c>
      <c r="G31" s="37">
        <f>'2018'!R7</f>
        <v>0</v>
      </c>
      <c r="H31" s="37">
        <f>'2019'!R7</f>
        <v>0</v>
      </c>
      <c r="I31" s="37">
        <f>'2020'!R7</f>
        <v>0</v>
      </c>
    </row>
    <row r="32" spans="1:9" x14ac:dyDescent="0.25">
      <c r="A32" s="40" t="s">
        <v>73</v>
      </c>
      <c r="B32" s="37">
        <f>'2013'!Q11</f>
        <v>46</v>
      </c>
      <c r="C32" s="37">
        <f>'2014'!Q11</f>
        <v>49</v>
      </c>
      <c r="D32" s="37">
        <f>'2015'!Q11</f>
        <v>55</v>
      </c>
      <c r="E32" s="37">
        <f>'2016'!Q11</f>
        <v>54</v>
      </c>
      <c r="F32" s="37">
        <f>'2017'!R11</f>
        <v>35</v>
      </c>
      <c r="G32" s="37">
        <f>'2018'!R11</f>
        <v>57</v>
      </c>
      <c r="H32" s="37">
        <f>'2019'!R11</f>
        <v>46</v>
      </c>
      <c r="I32" s="37">
        <f>'2020'!R11</f>
        <v>56</v>
      </c>
    </row>
    <row r="34" spans="1:9" x14ac:dyDescent="0.25">
      <c r="A34" s="38" t="s">
        <v>5115</v>
      </c>
    </row>
    <row r="35" spans="1:9" x14ac:dyDescent="0.25">
      <c r="A35" s="37"/>
      <c r="B35" s="37">
        <v>2013</v>
      </c>
      <c r="C35" s="37">
        <v>2014</v>
      </c>
      <c r="D35" s="37">
        <v>2015</v>
      </c>
      <c r="E35" s="37">
        <v>2016</v>
      </c>
      <c r="F35" s="37">
        <v>2017</v>
      </c>
      <c r="G35" s="37">
        <v>2018</v>
      </c>
      <c r="H35" s="37">
        <v>2019</v>
      </c>
      <c r="I35" s="37">
        <v>2020</v>
      </c>
    </row>
    <row r="36" spans="1:9" x14ac:dyDescent="0.25">
      <c r="A36" s="37" t="s">
        <v>1524</v>
      </c>
      <c r="B36" s="103">
        <f>'2013'!R10</f>
        <v>55</v>
      </c>
      <c r="C36" s="103">
        <f>'2014'!R10</f>
        <v>43</v>
      </c>
      <c r="D36" s="103">
        <f>'2015'!R10</f>
        <v>58</v>
      </c>
      <c r="E36" s="103">
        <f>'2016'!R10</f>
        <v>60</v>
      </c>
      <c r="F36" s="103">
        <f>'2017'!S10</f>
        <v>61</v>
      </c>
      <c r="G36" s="103">
        <f>'2018'!S10</f>
        <v>64</v>
      </c>
      <c r="H36" s="37">
        <f>'2019'!S10</f>
        <v>71</v>
      </c>
      <c r="I36" s="37">
        <f>'2020'!S10</f>
        <v>48</v>
      </c>
    </row>
    <row r="37" spans="1:9" x14ac:dyDescent="0.25">
      <c r="A37" s="37" t="s">
        <v>5111</v>
      </c>
      <c r="B37" s="37">
        <f>'2013'!R5</f>
        <v>20</v>
      </c>
      <c r="C37" s="37">
        <f>'2014'!R5</f>
        <v>27</v>
      </c>
      <c r="D37" s="37">
        <f>'2015'!R5</f>
        <v>21</v>
      </c>
      <c r="E37" s="37">
        <f>'2016'!R5</f>
        <v>15</v>
      </c>
      <c r="F37" s="37">
        <f>'2017'!S5</f>
        <v>19</v>
      </c>
      <c r="G37" s="37">
        <f>'2018'!S5</f>
        <v>24</v>
      </c>
      <c r="H37" s="37">
        <f>'2019'!S5</f>
        <v>20</v>
      </c>
      <c r="I37" s="37">
        <f>'2020'!S5</f>
        <v>10</v>
      </c>
    </row>
    <row r="38" spans="1:9" x14ac:dyDescent="0.25">
      <c r="A38" s="37" t="s">
        <v>62</v>
      </c>
      <c r="B38" s="37">
        <f>'2013'!R9</f>
        <v>47</v>
      </c>
      <c r="C38" s="37">
        <f>'2014'!R9</f>
        <v>23</v>
      </c>
      <c r="D38" s="37">
        <f>'2015'!R9</f>
        <v>32</v>
      </c>
      <c r="E38" s="37">
        <f>'2016'!R9</f>
        <v>38</v>
      </c>
      <c r="F38" s="37">
        <f>'2017'!S9</f>
        <v>39</v>
      </c>
      <c r="G38" s="37">
        <f>'2018'!S9</f>
        <v>30</v>
      </c>
      <c r="H38" s="37">
        <f>'2019'!S9</f>
        <v>25</v>
      </c>
      <c r="I38" s="37">
        <f>'2020'!S9</f>
        <v>23</v>
      </c>
    </row>
    <row r="39" spans="1:9" x14ac:dyDescent="0.25">
      <c r="A39" s="37" t="s">
        <v>1526</v>
      </c>
      <c r="B39" s="37">
        <f>'2013'!R8</f>
        <v>53</v>
      </c>
      <c r="C39" s="37">
        <f>'2014'!R8</f>
        <v>43</v>
      </c>
      <c r="D39" s="37">
        <f>'2015'!R8</f>
        <v>43</v>
      </c>
      <c r="E39" s="37">
        <f>'2016'!R8</f>
        <v>47</v>
      </c>
      <c r="F39" s="37">
        <f>'2017'!S8</f>
        <v>44</v>
      </c>
      <c r="G39" s="37">
        <f>'2018'!S8</f>
        <v>86</v>
      </c>
      <c r="H39" s="37">
        <f>'2019'!S8</f>
        <v>61</v>
      </c>
      <c r="I39" s="37">
        <f>'2020'!S8</f>
        <v>46</v>
      </c>
    </row>
    <row r="40" spans="1:9" x14ac:dyDescent="0.25">
      <c r="A40" s="37" t="s">
        <v>1527</v>
      </c>
      <c r="B40" s="37">
        <f>'2013'!R7</f>
        <v>0</v>
      </c>
      <c r="C40" s="37">
        <f>'2014'!R7</f>
        <v>0</v>
      </c>
      <c r="D40" s="37">
        <f>'2015'!R7</f>
        <v>1</v>
      </c>
      <c r="E40" s="37">
        <f>'2016'!R7</f>
        <v>0</v>
      </c>
      <c r="F40" s="37">
        <f>'2017'!S7</f>
        <v>0</v>
      </c>
      <c r="G40" s="37">
        <f>'2018'!S7</f>
        <v>2</v>
      </c>
      <c r="H40" s="37">
        <f>'2019'!S7</f>
        <v>0</v>
      </c>
      <c r="I40" s="37">
        <f>'2020'!S7</f>
        <v>0</v>
      </c>
    </row>
    <row r="41" spans="1:9" x14ac:dyDescent="0.25">
      <c r="A41" s="40" t="s">
        <v>73</v>
      </c>
      <c r="B41" s="37">
        <f>SUM(B36:B40)</f>
        <v>175</v>
      </c>
      <c r="C41" s="37">
        <f t="shared" ref="C41:I41" si="0">SUM(C36:C40)</f>
        <v>136</v>
      </c>
      <c r="D41" s="37">
        <f t="shared" si="0"/>
        <v>155</v>
      </c>
      <c r="E41" s="37">
        <f t="shared" si="0"/>
        <v>160</v>
      </c>
      <c r="F41" s="37">
        <f t="shared" si="0"/>
        <v>163</v>
      </c>
      <c r="G41" s="37">
        <f t="shared" si="0"/>
        <v>206</v>
      </c>
      <c r="H41" s="37">
        <f t="shared" si="0"/>
        <v>177</v>
      </c>
      <c r="I41" s="37">
        <f t="shared" si="0"/>
        <v>127</v>
      </c>
    </row>
    <row r="42" spans="1:9" x14ac:dyDescent="0.25">
      <c r="A42" s="104"/>
      <c r="B42" s="105"/>
      <c r="C42" s="105"/>
      <c r="D42" s="105"/>
      <c r="E42" s="105"/>
      <c r="F42" s="105"/>
      <c r="G42" s="105"/>
      <c r="H42" s="105"/>
      <c r="I42" s="105"/>
    </row>
    <row r="43" spans="1:9" x14ac:dyDescent="0.25">
      <c r="A43" s="38" t="s">
        <v>5116</v>
      </c>
    </row>
    <row r="44" spans="1:9" x14ac:dyDescent="0.25">
      <c r="A44" s="37"/>
      <c r="B44" s="37">
        <v>2013</v>
      </c>
      <c r="C44" s="37">
        <v>2014</v>
      </c>
      <c r="D44" s="37">
        <v>2015</v>
      </c>
      <c r="E44" s="37">
        <v>2016</v>
      </c>
      <c r="F44" s="37">
        <v>2017</v>
      </c>
      <c r="G44" s="37">
        <v>2018</v>
      </c>
      <c r="H44" s="37">
        <v>2019</v>
      </c>
      <c r="I44" s="37">
        <v>2020</v>
      </c>
    </row>
    <row r="45" spans="1:9" x14ac:dyDescent="0.25">
      <c r="A45" s="37" t="s">
        <v>1524</v>
      </c>
      <c r="B45" s="103">
        <f t="shared" ref="B45:I45" si="1">B27+B36</f>
        <v>74</v>
      </c>
      <c r="C45" s="103">
        <f t="shared" si="1"/>
        <v>69</v>
      </c>
      <c r="D45" s="103">
        <f t="shared" si="1"/>
        <v>81</v>
      </c>
      <c r="E45" s="103">
        <f t="shared" si="1"/>
        <v>85</v>
      </c>
      <c r="F45" s="103">
        <f t="shared" si="1"/>
        <v>78</v>
      </c>
      <c r="G45" s="103">
        <f t="shared" si="1"/>
        <v>101</v>
      </c>
      <c r="H45" s="103">
        <f t="shared" si="1"/>
        <v>95</v>
      </c>
      <c r="I45" s="103">
        <f t="shared" si="1"/>
        <v>72</v>
      </c>
    </row>
    <row r="46" spans="1:9" x14ac:dyDescent="0.25">
      <c r="A46" s="37" t="s">
        <v>5111</v>
      </c>
      <c r="B46" s="103">
        <f t="shared" ref="B46:G49" si="2">B28+B37</f>
        <v>23</v>
      </c>
      <c r="C46" s="103">
        <f t="shared" si="2"/>
        <v>31</v>
      </c>
      <c r="D46" s="103">
        <f t="shared" si="2"/>
        <v>25</v>
      </c>
      <c r="E46" s="103">
        <f t="shared" si="2"/>
        <v>17</v>
      </c>
      <c r="F46" s="103">
        <f t="shared" si="2"/>
        <v>19</v>
      </c>
      <c r="G46" s="103">
        <f t="shared" si="2"/>
        <v>24</v>
      </c>
      <c r="H46" s="103">
        <f t="shared" ref="H46:I49" si="3">H28+H37</f>
        <v>26</v>
      </c>
      <c r="I46" s="103">
        <f t="shared" si="3"/>
        <v>13</v>
      </c>
    </row>
    <row r="47" spans="1:9" x14ac:dyDescent="0.25">
      <c r="A47" s="37" t="s">
        <v>62</v>
      </c>
      <c r="B47" s="103">
        <f t="shared" si="2"/>
        <v>54</v>
      </c>
      <c r="C47" s="103">
        <f t="shared" si="2"/>
        <v>30</v>
      </c>
      <c r="D47" s="103">
        <f t="shared" si="2"/>
        <v>39</v>
      </c>
      <c r="E47" s="103">
        <f t="shared" si="2"/>
        <v>50</v>
      </c>
      <c r="F47" s="103">
        <f t="shared" si="2"/>
        <v>52</v>
      </c>
      <c r="G47" s="103">
        <f t="shared" si="2"/>
        <v>36</v>
      </c>
      <c r="H47" s="103">
        <f t="shared" si="3"/>
        <v>29</v>
      </c>
      <c r="I47" s="103">
        <f t="shared" si="3"/>
        <v>29</v>
      </c>
    </row>
    <row r="48" spans="1:9" x14ac:dyDescent="0.25">
      <c r="A48" s="37" t="s">
        <v>1526</v>
      </c>
      <c r="B48" s="103">
        <f t="shared" si="2"/>
        <v>70</v>
      </c>
      <c r="C48" s="103">
        <f t="shared" si="2"/>
        <v>55</v>
      </c>
      <c r="D48" s="103">
        <f t="shared" si="2"/>
        <v>64</v>
      </c>
      <c r="E48" s="103">
        <f t="shared" si="2"/>
        <v>61</v>
      </c>
      <c r="F48" s="103">
        <f t="shared" si="2"/>
        <v>49</v>
      </c>
      <c r="G48" s="103">
        <f t="shared" si="2"/>
        <v>100</v>
      </c>
      <c r="H48" s="103">
        <f t="shared" si="3"/>
        <v>73</v>
      </c>
      <c r="I48" s="103">
        <f t="shared" si="3"/>
        <v>69</v>
      </c>
    </row>
    <row r="49" spans="1:9" x14ac:dyDescent="0.25">
      <c r="A49" s="37" t="s">
        <v>1527</v>
      </c>
      <c r="B49" s="103">
        <f t="shared" si="2"/>
        <v>0</v>
      </c>
      <c r="C49" s="103">
        <f t="shared" si="2"/>
        <v>0</v>
      </c>
      <c r="D49" s="103">
        <f t="shared" si="2"/>
        <v>1</v>
      </c>
      <c r="E49" s="103">
        <f t="shared" si="2"/>
        <v>1</v>
      </c>
      <c r="F49" s="103">
        <f t="shared" si="2"/>
        <v>0</v>
      </c>
      <c r="G49" s="103">
        <f t="shared" si="2"/>
        <v>2</v>
      </c>
      <c r="H49" s="103">
        <f t="shared" si="3"/>
        <v>0</v>
      </c>
      <c r="I49" s="103">
        <f t="shared" si="3"/>
        <v>0</v>
      </c>
    </row>
    <row r="50" spans="1:9" x14ac:dyDescent="0.25">
      <c r="A50" s="40" t="s">
        <v>73</v>
      </c>
      <c r="B50" s="37">
        <f t="shared" ref="B50:I50" si="4">SUM(B45:B49)</f>
        <v>221</v>
      </c>
      <c r="C50" s="37">
        <f t="shared" si="4"/>
        <v>185</v>
      </c>
      <c r="D50" s="37">
        <f t="shared" si="4"/>
        <v>210</v>
      </c>
      <c r="E50" s="37">
        <f t="shared" si="4"/>
        <v>214</v>
      </c>
      <c r="F50" s="37">
        <f t="shared" si="4"/>
        <v>198</v>
      </c>
      <c r="G50" s="37">
        <f t="shared" si="4"/>
        <v>263</v>
      </c>
      <c r="H50" s="37">
        <f t="shared" si="4"/>
        <v>223</v>
      </c>
      <c r="I50" s="37">
        <f t="shared" si="4"/>
        <v>183</v>
      </c>
    </row>
    <row r="52" spans="1:9" ht="14.25" customHeight="1" x14ac:dyDescent="0.25"/>
    <row r="73" spans="4:4" x14ac:dyDescent="0.25">
      <c r="D73" s="39"/>
    </row>
    <row r="95" spans="10:10" x14ac:dyDescent="0.25">
      <c r="J95" s="46"/>
    </row>
    <row r="96" spans="10:10" ht="36.75" customHeight="1" x14ac:dyDescent="0.25">
      <c r="J96" s="102"/>
    </row>
    <row r="97" spans="1:10" ht="90.75" customHeight="1" x14ac:dyDescent="0.25">
      <c r="J97" s="102"/>
    </row>
    <row r="98" spans="1:10" ht="77.25" customHeight="1" x14ac:dyDescent="0.25">
      <c r="J98" s="102"/>
    </row>
    <row r="99" spans="1:10" x14ac:dyDescent="0.25">
      <c r="J99" s="42"/>
    </row>
    <row r="100" spans="1:10" x14ac:dyDescent="0.25">
      <c r="J100" s="42"/>
    </row>
    <row r="101" spans="1:10" x14ac:dyDescent="0.25">
      <c r="J101" s="42"/>
    </row>
    <row r="102" spans="1:10" x14ac:dyDescent="0.25">
      <c r="J102" s="42"/>
    </row>
    <row r="103" spans="1:10" x14ac:dyDescent="0.25">
      <c r="A103" s="43" t="s">
        <v>1528</v>
      </c>
      <c r="B103" s="44"/>
      <c r="C103" s="45"/>
      <c r="D103" s="45"/>
      <c r="E103" s="45"/>
      <c r="F103" s="45"/>
      <c r="G103" s="45"/>
      <c r="H103" s="45"/>
      <c r="I103" s="45"/>
      <c r="J103" s="42"/>
    </row>
    <row r="104" spans="1:10" ht="54" customHeight="1" x14ac:dyDescent="0.25">
      <c r="A104" s="135" t="s">
        <v>5113</v>
      </c>
      <c r="B104" s="136"/>
      <c r="C104" s="136"/>
      <c r="D104" s="137"/>
      <c r="E104" s="102"/>
      <c r="F104" s="102"/>
      <c r="G104" s="102"/>
      <c r="H104" s="102"/>
      <c r="I104" s="102"/>
    </row>
    <row r="105" spans="1:10" ht="164.25" customHeight="1" x14ac:dyDescent="0.25">
      <c r="A105" s="135" t="s">
        <v>1536</v>
      </c>
      <c r="B105" s="136"/>
      <c r="C105" s="136"/>
      <c r="D105" s="137"/>
      <c r="E105" s="102"/>
      <c r="F105" s="102"/>
      <c r="G105" s="102"/>
      <c r="H105" s="102"/>
      <c r="I105" s="102"/>
    </row>
    <row r="106" spans="1:10" ht="141.75" customHeight="1" x14ac:dyDescent="0.25">
      <c r="A106" s="135" t="s">
        <v>5114</v>
      </c>
      <c r="B106" s="136"/>
      <c r="C106" s="136"/>
      <c r="D106" s="137"/>
      <c r="E106" s="102"/>
      <c r="F106" s="102"/>
      <c r="G106" s="102"/>
      <c r="H106" s="102"/>
      <c r="I106" s="102"/>
    </row>
    <row r="107" spans="1:10" ht="170.25" customHeight="1" x14ac:dyDescent="0.25">
      <c r="A107" s="135" t="s">
        <v>5274</v>
      </c>
      <c r="B107" s="136"/>
      <c r="C107" s="136"/>
      <c r="D107" s="137"/>
      <c r="E107" s="102"/>
      <c r="F107" s="102"/>
      <c r="G107" s="102"/>
      <c r="H107" s="102"/>
      <c r="I107" s="102"/>
    </row>
    <row r="108" spans="1:10" x14ac:dyDescent="0.25">
      <c r="A108" s="42"/>
      <c r="B108" s="42"/>
      <c r="C108" s="42"/>
      <c r="D108" s="42"/>
      <c r="E108" s="42"/>
      <c r="F108" s="42"/>
      <c r="G108" s="42"/>
      <c r="H108" s="42"/>
      <c r="I108" s="42"/>
    </row>
    <row r="109" spans="1:10" x14ac:dyDescent="0.25">
      <c r="A109" s="42"/>
      <c r="B109" s="42"/>
      <c r="C109" s="42"/>
      <c r="D109" s="42"/>
      <c r="E109" s="42"/>
      <c r="F109" s="42"/>
      <c r="G109" s="42"/>
      <c r="H109" s="42"/>
      <c r="I109" s="42"/>
    </row>
    <row r="110" spans="1:10" x14ac:dyDescent="0.25">
      <c r="A110" s="42"/>
      <c r="B110" s="42"/>
      <c r="C110" s="42"/>
      <c r="D110" s="42"/>
      <c r="E110" s="42"/>
      <c r="F110" s="42"/>
      <c r="G110" s="42"/>
      <c r="H110" s="42"/>
      <c r="I110" s="42"/>
    </row>
    <row r="111" spans="1:10" x14ac:dyDescent="0.25">
      <c r="A111" s="42"/>
      <c r="B111" s="42"/>
      <c r="C111" s="42"/>
      <c r="D111" s="42"/>
      <c r="E111" s="42"/>
      <c r="F111" s="42"/>
      <c r="G111" s="42"/>
      <c r="H111" s="42"/>
      <c r="I111" s="42"/>
    </row>
  </sheetData>
  <mergeCells count="14">
    <mergeCell ref="A107:D107"/>
    <mergeCell ref="A104:D104"/>
    <mergeCell ref="A105:D105"/>
    <mergeCell ref="A106:D106"/>
    <mergeCell ref="A4:D4"/>
    <mergeCell ref="B5:D5"/>
    <mergeCell ref="B6:D6"/>
    <mergeCell ref="B7:D7"/>
    <mergeCell ref="B8:D8"/>
    <mergeCell ref="B9:D9"/>
    <mergeCell ref="B10:D10"/>
    <mergeCell ref="B11:D11"/>
    <mergeCell ref="B12:D12"/>
    <mergeCell ref="B13:D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S219"/>
  <sheetViews>
    <sheetView topLeftCell="A190" workbookViewId="0">
      <selection activeCell="I131" sqref="I131"/>
    </sheetView>
  </sheetViews>
  <sheetFormatPr defaultRowHeight="15" x14ac:dyDescent="0.25"/>
  <cols>
    <col min="2" max="2" width="13.42578125" bestFit="1" customWidth="1"/>
    <col min="3" max="3" width="29.7109375" bestFit="1" customWidth="1"/>
    <col min="4" max="4" width="5.28515625" bestFit="1" customWidth="1"/>
    <col min="5" max="5" width="6.140625" bestFit="1" customWidth="1"/>
    <col min="6" max="6" width="53.140625" customWidth="1"/>
    <col min="7" max="7" width="10" customWidth="1"/>
    <col min="8" max="8" width="13.42578125" customWidth="1"/>
    <col min="9" max="9" width="41.7109375" customWidth="1"/>
  </cols>
  <sheetData>
    <row r="1" spans="2:19" x14ac:dyDescent="0.25">
      <c r="B1" s="55" t="s">
        <v>1</v>
      </c>
      <c r="C1" s="55" t="s">
        <v>2</v>
      </c>
      <c r="D1" s="55" t="s">
        <v>4</v>
      </c>
      <c r="E1" s="55" t="s">
        <v>5</v>
      </c>
      <c r="F1" s="55" t="s">
        <v>6</v>
      </c>
      <c r="G1" s="126" t="s">
        <v>30</v>
      </c>
      <c r="H1" s="126" t="s">
        <v>5106</v>
      </c>
      <c r="I1" s="126" t="s">
        <v>7</v>
      </c>
    </row>
    <row r="2" spans="2:19" ht="45" x14ac:dyDescent="0.25">
      <c r="B2" s="56" t="s">
        <v>4001</v>
      </c>
      <c r="C2" s="57" t="s">
        <v>4002</v>
      </c>
      <c r="D2" s="57" t="s">
        <v>57</v>
      </c>
      <c r="E2" s="58" t="b">
        <v>0</v>
      </c>
      <c r="F2" s="57" t="s">
        <v>4003</v>
      </c>
      <c r="G2" s="107">
        <v>0</v>
      </c>
      <c r="H2" s="107">
        <v>1</v>
      </c>
    </row>
    <row r="3" spans="2:19" ht="45" x14ac:dyDescent="0.25">
      <c r="B3" s="56" t="s">
        <v>4004</v>
      </c>
      <c r="C3" s="57" t="s">
        <v>4005</v>
      </c>
      <c r="D3" s="57" t="s">
        <v>57</v>
      </c>
      <c r="E3" s="58" t="b">
        <v>0</v>
      </c>
      <c r="F3" s="57" t="s">
        <v>4006</v>
      </c>
      <c r="G3" s="107">
        <v>0</v>
      </c>
      <c r="H3" s="107">
        <v>1</v>
      </c>
    </row>
    <row r="4" spans="2:19" ht="60" x14ac:dyDescent="0.25">
      <c r="B4" s="56" t="s">
        <v>4007</v>
      </c>
      <c r="C4" s="57" t="s">
        <v>4008</v>
      </c>
      <c r="D4" s="57" t="s">
        <v>57</v>
      </c>
      <c r="E4" s="58" t="b">
        <v>0</v>
      </c>
      <c r="F4" s="57" t="s">
        <v>4009</v>
      </c>
      <c r="G4" s="107">
        <v>0</v>
      </c>
      <c r="H4" s="107">
        <v>2</v>
      </c>
      <c r="I4" s="107" t="s">
        <v>5326</v>
      </c>
      <c r="K4" s="12" t="s">
        <v>26</v>
      </c>
      <c r="L4" s="12" t="s">
        <v>27</v>
      </c>
      <c r="M4" s="12" t="s">
        <v>28</v>
      </c>
      <c r="N4" s="12" t="s">
        <v>29</v>
      </c>
      <c r="O4" s="12" t="s">
        <v>30</v>
      </c>
      <c r="P4" s="12" t="s">
        <v>31</v>
      </c>
      <c r="Q4" s="113" t="s">
        <v>30</v>
      </c>
      <c r="R4" s="113" t="s">
        <v>5106</v>
      </c>
      <c r="S4" s="4"/>
    </row>
    <row r="5" spans="2:19" ht="45" x14ac:dyDescent="0.25">
      <c r="B5" s="56" t="s">
        <v>4010</v>
      </c>
      <c r="C5" s="57" t="s">
        <v>4011</v>
      </c>
      <c r="D5" s="57" t="s">
        <v>57</v>
      </c>
      <c r="E5" s="58" t="b">
        <v>0</v>
      </c>
      <c r="F5" s="57" t="s">
        <v>4012</v>
      </c>
      <c r="G5" s="107">
        <v>0</v>
      </c>
      <c r="H5" s="107">
        <v>1</v>
      </c>
      <c r="K5" s="13" t="s">
        <v>37</v>
      </c>
      <c r="L5" s="9" t="s">
        <v>12</v>
      </c>
      <c r="M5" s="9">
        <f t="shared" ref="M5:M10" si="0">COUNTIF($D$1:$D$239,L5)</f>
        <v>23</v>
      </c>
      <c r="N5" s="14">
        <f t="shared" ref="N5:N10" si="1">M5/$M$11</f>
        <v>0.107981220657277</v>
      </c>
      <c r="O5" s="9">
        <f t="shared" ref="O5:O10" si="2">COUNTIFS($D$1:$D$239,L5,$E$1:$E$239,"TRUE")</f>
        <v>4</v>
      </c>
      <c r="P5" s="14">
        <f t="shared" ref="P5:P10" si="3">O5/$O$11</f>
        <v>8.1632653061224483E-2</v>
      </c>
      <c r="Q5" s="4">
        <f>SUMIF($D$1:$D$239,L5,G1:G239)</f>
        <v>3</v>
      </c>
      <c r="R5" s="4">
        <f>SUMIF($D$1:$D$239,L5,H1:H239)</f>
        <v>20</v>
      </c>
      <c r="S5" s="4"/>
    </row>
    <row r="6" spans="2:19" x14ac:dyDescent="0.25">
      <c r="B6" s="56" t="s">
        <v>4013</v>
      </c>
      <c r="C6" s="57" t="s">
        <v>4014</v>
      </c>
      <c r="D6" s="57" t="s">
        <v>12</v>
      </c>
      <c r="E6" s="58" t="b">
        <v>1</v>
      </c>
      <c r="F6" s="57" t="s">
        <v>4015</v>
      </c>
      <c r="G6" s="107">
        <v>1</v>
      </c>
      <c r="H6" s="107">
        <v>0</v>
      </c>
      <c r="K6" s="9" t="s">
        <v>43</v>
      </c>
      <c r="L6" s="9" t="s">
        <v>44</v>
      </c>
      <c r="M6" s="9">
        <f t="shared" si="0"/>
        <v>0</v>
      </c>
      <c r="N6" s="14">
        <f t="shared" si="1"/>
        <v>0</v>
      </c>
      <c r="O6" s="9">
        <f t="shared" si="2"/>
        <v>0</v>
      </c>
      <c r="P6" s="14">
        <f t="shared" si="3"/>
        <v>0</v>
      </c>
      <c r="Q6" s="4">
        <f>SUMIF($D$1:$D$239,L6,G1:G239)</f>
        <v>0</v>
      </c>
      <c r="R6" s="4">
        <f>SUMIF($D$1:$D$239,L6,H1:H239)</f>
        <v>0</v>
      </c>
      <c r="S6" s="4"/>
    </row>
    <row r="7" spans="2:19" ht="30" x14ac:dyDescent="0.25">
      <c r="B7" s="56" t="s">
        <v>4016</v>
      </c>
      <c r="C7" s="57" t="s">
        <v>4017</v>
      </c>
      <c r="D7" s="57" t="s">
        <v>12</v>
      </c>
      <c r="E7" s="58" t="b">
        <v>1</v>
      </c>
      <c r="F7" s="57" t="s">
        <v>4018</v>
      </c>
      <c r="G7" s="107">
        <v>0</v>
      </c>
      <c r="H7" s="107">
        <v>1</v>
      </c>
      <c r="K7" s="9" t="s">
        <v>49</v>
      </c>
      <c r="L7" s="9" t="s">
        <v>50</v>
      </c>
      <c r="M7" s="9">
        <f t="shared" si="0"/>
        <v>0</v>
      </c>
      <c r="N7" s="14">
        <f t="shared" si="1"/>
        <v>0</v>
      </c>
      <c r="O7" s="9">
        <f t="shared" si="2"/>
        <v>0</v>
      </c>
      <c r="P7" s="14">
        <f t="shared" si="3"/>
        <v>0</v>
      </c>
      <c r="Q7" s="4">
        <f>SUMIF($D$1:$D$239,L7,G1:G239)</f>
        <v>0</v>
      </c>
      <c r="R7" s="4">
        <f>SUMIF($D$1:$D$239,L7,H1:H239)</f>
        <v>0</v>
      </c>
      <c r="S7" s="4"/>
    </row>
    <row r="8" spans="2:19" ht="30" x14ac:dyDescent="0.25">
      <c r="B8" s="56" t="s">
        <v>4019</v>
      </c>
      <c r="C8" s="57" t="s">
        <v>4020</v>
      </c>
      <c r="D8" s="57" t="s">
        <v>12</v>
      </c>
      <c r="E8" s="58" t="b">
        <v>0</v>
      </c>
      <c r="F8" s="57" t="s">
        <v>4021</v>
      </c>
      <c r="G8" s="107">
        <v>0</v>
      </c>
      <c r="H8" s="107">
        <v>1</v>
      </c>
      <c r="I8" s="107" t="s">
        <v>5326</v>
      </c>
      <c r="K8" s="9" t="s">
        <v>56</v>
      </c>
      <c r="L8" s="9" t="s">
        <v>57</v>
      </c>
      <c r="M8" s="9">
        <f t="shared" si="0"/>
        <v>65</v>
      </c>
      <c r="N8" s="14">
        <f t="shared" si="1"/>
        <v>0.30516431924882631</v>
      </c>
      <c r="O8" s="9">
        <f t="shared" si="2"/>
        <v>17</v>
      </c>
      <c r="P8" s="14">
        <f t="shared" si="3"/>
        <v>0.34693877551020408</v>
      </c>
      <c r="Q8" s="4">
        <f>SUMIF($D$1:$D$239,L8,G1:G239)</f>
        <v>17</v>
      </c>
      <c r="R8" s="4">
        <f>SUMIF($D$1:$D$239,L8,H1:H239)</f>
        <v>53</v>
      </c>
      <c r="S8" s="4"/>
    </row>
    <row r="9" spans="2:19" ht="30" x14ac:dyDescent="0.25">
      <c r="B9" s="56" t="s">
        <v>4019</v>
      </c>
      <c r="C9" s="57" t="s">
        <v>4022</v>
      </c>
      <c r="D9" s="57" t="s">
        <v>18</v>
      </c>
      <c r="E9" s="58" t="b">
        <v>0</v>
      </c>
      <c r="F9" s="57" t="s">
        <v>4023</v>
      </c>
      <c r="G9" s="107">
        <v>0</v>
      </c>
      <c r="H9" s="107">
        <v>1</v>
      </c>
      <c r="K9" s="15" t="s">
        <v>62</v>
      </c>
      <c r="L9" s="9" t="s">
        <v>18</v>
      </c>
      <c r="M9" s="9">
        <f t="shared" si="0"/>
        <v>54</v>
      </c>
      <c r="N9" s="14">
        <f t="shared" si="1"/>
        <v>0.25352112676056338</v>
      </c>
      <c r="O9" s="9">
        <f t="shared" si="2"/>
        <v>8</v>
      </c>
      <c r="P9" s="14">
        <f t="shared" si="3"/>
        <v>0.16326530612244897</v>
      </c>
      <c r="Q9" s="4">
        <f>SUMIF($D$1:$D$239,L9,G1:G239)</f>
        <v>7</v>
      </c>
      <c r="R9" s="4">
        <f>SUMIF($D$1:$D$239,L9,H1:H239)</f>
        <v>47</v>
      </c>
      <c r="S9" s="4"/>
    </row>
    <row r="10" spans="2:19" ht="15.75" thickBot="1" x14ac:dyDescent="0.3">
      <c r="B10" s="56" t="s">
        <v>4024</v>
      </c>
      <c r="C10" s="57" t="s">
        <v>4025</v>
      </c>
      <c r="D10" s="57" t="s">
        <v>12</v>
      </c>
      <c r="E10" s="58" t="b">
        <v>1</v>
      </c>
      <c r="F10" s="57" t="s">
        <v>4026</v>
      </c>
      <c r="G10" s="107">
        <v>1</v>
      </c>
      <c r="H10" s="107">
        <v>0</v>
      </c>
      <c r="K10" s="9" t="s">
        <v>68</v>
      </c>
      <c r="L10" s="9" t="s">
        <v>24</v>
      </c>
      <c r="M10" s="16">
        <f t="shared" si="0"/>
        <v>71</v>
      </c>
      <c r="N10" s="14">
        <f t="shared" si="1"/>
        <v>0.33333333333333331</v>
      </c>
      <c r="O10" s="9">
        <f t="shared" si="2"/>
        <v>20</v>
      </c>
      <c r="P10" s="14">
        <f t="shared" si="3"/>
        <v>0.40816326530612246</v>
      </c>
      <c r="Q10" s="4">
        <f>SUMIF($D$1:$D$239,L10,G1:G239)</f>
        <v>19</v>
      </c>
      <c r="R10" s="4">
        <f>SUMIF($D$1:$D$239,L10,H1:H239)</f>
        <v>55</v>
      </c>
      <c r="S10" s="4"/>
    </row>
    <row r="11" spans="2:19" ht="15.75" thickBot="1" x14ac:dyDescent="0.3">
      <c r="B11" s="56" t="s">
        <v>4027</v>
      </c>
      <c r="C11" s="57" t="s">
        <v>1102</v>
      </c>
      <c r="D11" s="57" t="s">
        <v>12</v>
      </c>
      <c r="E11" s="58" t="b">
        <v>1</v>
      </c>
      <c r="F11" s="57" t="s">
        <v>4028</v>
      </c>
      <c r="G11" s="107">
        <v>1</v>
      </c>
      <c r="H11" s="107">
        <v>0</v>
      </c>
      <c r="K11" s="4"/>
      <c r="L11" s="17" t="s">
        <v>73</v>
      </c>
      <c r="M11" s="18">
        <f>SUM(M5:M10)</f>
        <v>213</v>
      </c>
      <c r="N11" s="19"/>
      <c r="O11" s="18">
        <f>SUM(O5:O10)</f>
        <v>49</v>
      </c>
      <c r="P11" s="19"/>
      <c r="Q11" s="4">
        <f>SUM(Q5:Q10)</f>
        <v>46</v>
      </c>
      <c r="R11" s="4">
        <f>SUM(R5:R10)</f>
        <v>175</v>
      </c>
      <c r="S11" s="4">
        <f>SUM(Q11:R11)</f>
        <v>221</v>
      </c>
    </row>
    <row r="12" spans="2:19" x14ac:dyDescent="0.25">
      <c r="B12" s="56" t="s">
        <v>4029</v>
      </c>
      <c r="C12" s="57" t="s">
        <v>4030</v>
      </c>
      <c r="D12" s="57" t="s">
        <v>57</v>
      </c>
      <c r="E12" s="58" t="b">
        <v>0</v>
      </c>
      <c r="F12" s="57" t="s">
        <v>4031</v>
      </c>
      <c r="G12" s="107">
        <v>0</v>
      </c>
      <c r="H12" s="107">
        <v>1</v>
      </c>
    </row>
    <row r="13" spans="2:19" ht="30" x14ac:dyDescent="0.25">
      <c r="B13" s="56" t="s">
        <v>4032</v>
      </c>
      <c r="C13" s="57" t="s">
        <v>4033</v>
      </c>
      <c r="D13" s="57" t="s">
        <v>18</v>
      </c>
      <c r="E13" s="58" t="b">
        <v>0</v>
      </c>
      <c r="F13" s="57" t="s">
        <v>4034</v>
      </c>
      <c r="G13" s="107">
        <v>0</v>
      </c>
      <c r="H13" s="107">
        <v>1</v>
      </c>
      <c r="I13" s="107" t="s">
        <v>5327</v>
      </c>
    </row>
    <row r="14" spans="2:19" ht="30" x14ac:dyDescent="0.25">
      <c r="B14" s="56" t="s">
        <v>4032</v>
      </c>
      <c r="C14" s="57" t="s">
        <v>4035</v>
      </c>
      <c r="D14" s="57" t="s">
        <v>57</v>
      </c>
      <c r="E14" s="58" t="b">
        <v>0</v>
      </c>
      <c r="F14" s="57" t="s">
        <v>4036</v>
      </c>
      <c r="G14" s="107">
        <v>0</v>
      </c>
      <c r="H14" s="107">
        <v>1</v>
      </c>
    </row>
    <row r="15" spans="2:19" ht="45" x14ac:dyDescent="0.25">
      <c r="B15" s="56" t="s">
        <v>4037</v>
      </c>
      <c r="C15" s="57" t="s">
        <v>4038</v>
      </c>
      <c r="D15" s="57" t="s">
        <v>24</v>
      </c>
      <c r="E15" s="58" t="b">
        <v>0</v>
      </c>
      <c r="F15" s="57" t="s">
        <v>4039</v>
      </c>
      <c r="G15" s="107">
        <v>0</v>
      </c>
      <c r="H15" s="107">
        <v>1</v>
      </c>
      <c r="I15" s="107" t="s">
        <v>5326</v>
      </c>
    </row>
    <row r="16" spans="2:19" x14ac:dyDescent="0.25">
      <c r="B16" s="56" t="s">
        <v>4040</v>
      </c>
      <c r="C16" s="57" t="s">
        <v>4041</v>
      </c>
      <c r="D16" s="57" t="s">
        <v>57</v>
      </c>
      <c r="E16" s="58" t="b">
        <v>0</v>
      </c>
      <c r="F16" s="57" t="s">
        <v>4042</v>
      </c>
      <c r="G16" s="107">
        <v>0</v>
      </c>
      <c r="H16" s="107">
        <v>1</v>
      </c>
    </row>
    <row r="17" spans="2:9" ht="30" x14ac:dyDescent="0.25">
      <c r="B17" s="56" t="s">
        <v>4043</v>
      </c>
      <c r="C17" s="57" t="s">
        <v>4044</v>
      </c>
      <c r="D17" s="57" t="s">
        <v>18</v>
      </c>
      <c r="E17" s="58" t="b">
        <v>1</v>
      </c>
      <c r="F17" s="57" t="s">
        <v>4045</v>
      </c>
      <c r="G17" s="107">
        <v>1</v>
      </c>
      <c r="H17" s="107">
        <v>0</v>
      </c>
    </row>
    <row r="18" spans="2:9" x14ac:dyDescent="0.25">
      <c r="B18" s="56" t="s">
        <v>4013</v>
      </c>
      <c r="C18" s="57" t="s">
        <v>4046</v>
      </c>
      <c r="D18" s="57" t="s">
        <v>18</v>
      </c>
      <c r="E18" s="58" t="b">
        <v>1</v>
      </c>
      <c r="F18" s="57" t="s">
        <v>4047</v>
      </c>
      <c r="G18" s="107">
        <v>1</v>
      </c>
      <c r="H18" s="107">
        <v>0</v>
      </c>
    </row>
    <row r="19" spans="2:9" x14ac:dyDescent="0.25">
      <c r="B19" s="56" t="s">
        <v>4048</v>
      </c>
      <c r="C19" s="57" t="s">
        <v>4049</v>
      </c>
      <c r="D19" s="57" t="s">
        <v>57</v>
      </c>
      <c r="E19" s="58" t="b">
        <v>0</v>
      </c>
      <c r="F19" s="57" t="s">
        <v>4050</v>
      </c>
      <c r="G19" s="107">
        <v>0</v>
      </c>
      <c r="H19" s="107">
        <v>1</v>
      </c>
    </row>
    <row r="20" spans="2:9" x14ac:dyDescent="0.25">
      <c r="B20" s="56" t="s">
        <v>4051</v>
      </c>
      <c r="C20" s="57" t="s">
        <v>4052</v>
      </c>
      <c r="D20" s="57" t="s">
        <v>18</v>
      </c>
      <c r="E20" s="58" t="b">
        <v>1</v>
      </c>
      <c r="F20" s="57" t="s">
        <v>4053</v>
      </c>
      <c r="G20" s="107">
        <v>1</v>
      </c>
      <c r="H20" s="107">
        <v>0</v>
      </c>
    </row>
    <row r="21" spans="2:9" x14ac:dyDescent="0.25">
      <c r="B21" s="56" t="s">
        <v>4054</v>
      </c>
      <c r="C21" s="57" t="s">
        <v>4055</v>
      </c>
      <c r="D21" s="57" t="s">
        <v>18</v>
      </c>
      <c r="E21" s="58" t="b">
        <v>1</v>
      </c>
      <c r="F21" s="57" t="s">
        <v>4056</v>
      </c>
      <c r="G21" s="107">
        <v>1</v>
      </c>
      <c r="H21" s="107">
        <v>0</v>
      </c>
    </row>
    <row r="22" spans="2:9" x14ac:dyDescent="0.25">
      <c r="B22" s="56" t="s">
        <v>4057</v>
      </c>
      <c r="C22" s="57" t="s">
        <v>4058</v>
      </c>
      <c r="D22" s="57" t="s">
        <v>18</v>
      </c>
      <c r="E22" s="58" t="b">
        <v>1</v>
      </c>
      <c r="F22" s="57" t="s">
        <v>4059</v>
      </c>
      <c r="G22" s="107">
        <v>1</v>
      </c>
      <c r="H22" s="107">
        <v>0</v>
      </c>
    </row>
    <row r="23" spans="2:9" ht="30" x14ac:dyDescent="0.25">
      <c r="B23" s="56" t="s">
        <v>4060</v>
      </c>
      <c r="C23" s="57" t="s">
        <v>2481</v>
      </c>
      <c r="D23" s="57" t="s">
        <v>57</v>
      </c>
      <c r="E23" s="58" t="b">
        <v>0</v>
      </c>
      <c r="F23" s="57" t="s">
        <v>4061</v>
      </c>
      <c r="G23" s="107">
        <v>0</v>
      </c>
      <c r="H23" s="107">
        <v>1</v>
      </c>
    </row>
    <row r="24" spans="2:9" ht="30" x14ac:dyDescent="0.25">
      <c r="B24" s="56" t="s">
        <v>4062</v>
      </c>
      <c r="C24" s="57" t="s">
        <v>4063</v>
      </c>
      <c r="D24" s="57" t="s">
        <v>12</v>
      </c>
      <c r="E24" s="58" t="b">
        <v>0</v>
      </c>
      <c r="F24" s="57" t="s">
        <v>4064</v>
      </c>
      <c r="G24" s="107">
        <v>0</v>
      </c>
      <c r="H24" s="107">
        <v>1</v>
      </c>
    </row>
    <row r="25" spans="2:9" x14ac:dyDescent="0.25">
      <c r="B25" s="56" t="s">
        <v>4065</v>
      </c>
      <c r="C25" s="57" t="s">
        <v>1327</v>
      </c>
      <c r="D25" s="57" t="s">
        <v>18</v>
      </c>
      <c r="E25" s="58" t="b">
        <v>0</v>
      </c>
      <c r="F25" s="57" t="s">
        <v>4066</v>
      </c>
      <c r="G25" s="107">
        <v>0</v>
      </c>
      <c r="H25" s="107">
        <v>1</v>
      </c>
    </row>
    <row r="26" spans="2:9" x14ac:dyDescent="0.25">
      <c r="B26" s="56" t="s">
        <v>4067</v>
      </c>
      <c r="C26" s="57" t="s">
        <v>4068</v>
      </c>
      <c r="D26" s="57" t="s">
        <v>18</v>
      </c>
      <c r="E26" s="58" t="b">
        <v>1</v>
      </c>
      <c r="F26" s="57" t="s">
        <v>4069</v>
      </c>
      <c r="G26" s="107">
        <v>1</v>
      </c>
      <c r="H26" s="107">
        <v>0</v>
      </c>
    </row>
    <row r="27" spans="2:9" x14ac:dyDescent="0.25">
      <c r="B27" s="56" t="s">
        <v>4070</v>
      </c>
      <c r="C27" s="57" t="s">
        <v>4071</v>
      </c>
      <c r="D27" s="57" t="s">
        <v>12</v>
      </c>
      <c r="E27" s="58" t="b">
        <v>0</v>
      </c>
      <c r="F27" s="57" t="s">
        <v>4072</v>
      </c>
      <c r="G27" s="107">
        <v>0</v>
      </c>
      <c r="H27" s="107">
        <v>1</v>
      </c>
    </row>
    <row r="28" spans="2:9" ht="60" x14ac:dyDescent="0.25">
      <c r="B28" s="56" t="s">
        <v>4073</v>
      </c>
      <c r="C28" s="57" t="s">
        <v>4074</v>
      </c>
      <c r="D28" s="57" t="s">
        <v>18</v>
      </c>
      <c r="E28" s="58" t="b">
        <v>1</v>
      </c>
      <c r="F28" s="57" t="s">
        <v>4075</v>
      </c>
      <c r="G28" s="107">
        <v>0</v>
      </c>
      <c r="H28" s="107">
        <v>1</v>
      </c>
      <c r="I28" s="117" t="s">
        <v>5301</v>
      </c>
    </row>
    <row r="29" spans="2:9" ht="30" x14ac:dyDescent="0.25">
      <c r="B29" s="56" t="s">
        <v>4076</v>
      </c>
      <c r="C29" s="57" t="s">
        <v>4077</v>
      </c>
      <c r="D29" s="57" t="s">
        <v>18</v>
      </c>
      <c r="E29" s="58" t="b">
        <v>0</v>
      </c>
      <c r="F29" s="57" t="s">
        <v>4078</v>
      </c>
      <c r="G29" s="107">
        <v>0</v>
      </c>
      <c r="H29" s="107">
        <v>1</v>
      </c>
    </row>
    <row r="30" spans="2:9" ht="30" x14ac:dyDescent="0.25">
      <c r="B30" s="56" t="s">
        <v>4079</v>
      </c>
      <c r="C30" s="57" t="s">
        <v>4080</v>
      </c>
      <c r="D30" s="57" t="s">
        <v>12</v>
      </c>
      <c r="E30" s="58" t="b">
        <v>0</v>
      </c>
      <c r="F30" s="57" t="s">
        <v>4081</v>
      </c>
      <c r="G30" s="107">
        <v>0</v>
      </c>
      <c r="H30" s="107">
        <v>1</v>
      </c>
    </row>
    <row r="31" spans="2:9" x14ac:dyDescent="0.25">
      <c r="B31" s="56" t="s">
        <v>4082</v>
      </c>
      <c r="C31" s="57" t="s">
        <v>4083</v>
      </c>
      <c r="D31" s="57" t="s">
        <v>57</v>
      </c>
      <c r="E31" s="58" t="b">
        <v>0</v>
      </c>
      <c r="F31" s="57" t="s">
        <v>4084</v>
      </c>
      <c r="G31" s="107">
        <v>0</v>
      </c>
      <c r="H31" s="107">
        <v>1</v>
      </c>
    </row>
    <row r="32" spans="2:9" ht="30" x14ac:dyDescent="0.25">
      <c r="B32" s="56" t="s">
        <v>4085</v>
      </c>
      <c r="C32" s="57" t="s">
        <v>4086</v>
      </c>
      <c r="D32" s="57" t="s">
        <v>24</v>
      </c>
      <c r="E32" s="58" t="b">
        <v>1</v>
      </c>
      <c r="F32" s="57" t="s">
        <v>4087</v>
      </c>
      <c r="G32" s="107">
        <v>1</v>
      </c>
      <c r="H32" s="107">
        <v>0</v>
      </c>
      <c r="I32" s="107" t="s">
        <v>5326</v>
      </c>
    </row>
    <row r="33" spans="2:9" x14ac:dyDescent="0.25">
      <c r="B33" s="56" t="s">
        <v>4088</v>
      </c>
      <c r="C33" s="57" t="s">
        <v>4089</v>
      </c>
      <c r="D33" s="57" t="s">
        <v>18</v>
      </c>
      <c r="E33" s="58" t="b">
        <v>1</v>
      </c>
      <c r="F33" s="57" t="s">
        <v>4090</v>
      </c>
      <c r="G33" s="107">
        <v>1</v>
      </c>
      <c r="H33" s="107">
        <v>0</v>
      </c>
    </row>
    <row r="34" spans="2:9" x14ac:dyDescent="0.25">
      <c r="B34" s="56" t="s">
        <v>4091</v>
      </c>
      <c r="C34" s="57" t="s">
        <v>4092</v>
      </c>
      <c r="D34" s="57" t="s">
        <v>57</v>
      </c>
      <c r="E34" s="58" t="b">
        <v>0</v>
      </c>
      <c r="F34" s="57" t="s">
        <v>4093</v>
      </c>
      <c r="G34" s="107">
        <v>0</v>
      </c>
      <c r="H34" s="107">
        <v>1</v>
      </c>
    </row>
    <row r="35" spans="2:9" x14ac:dyDescent="0.25">
      <c r="B35" s="56" t="s">
        <v>4094</v>
      </c>
      <c r="C35" s="57" t="s">
        <v>4095</v>
      </c>
      <c r="D35" s="57" t="s">
        <v>57</v>
      </c>
      <c r="E35" s="58" t="b">
        <v>0</v>
      </c>
      <c r="F35" s="57" t="s">
        <v>4096</v>
      </c>
      <c r="G35" s="107">
        <v>0</v>
      </c>
      <c r="H35" s="107">
        <v>1</v>
      </c>
      <c r="I35" s="132"/>
    </row>
    <row r="36" spans="2:9" x14ac:dyDescent="0.25">
      <c r="B36" s="56" t="s">
        <v>4097</v>
      </c>
      <c r="C36" s="57" t="s">
        <v>4098</v>
      </c>
      <c r="D36" s="57" t="s">
        <v>57</v>
      </c>
      <c r="E36" s="58" t="b">
        <v>0</v>
      </c>
      <c r="F36" s="57" t="s">
        <v>4099</v>
      </c>
      <c r="G36" s="107">
        <v>0</v>
      </c>
      <c r="H36" s="107">
        <v>1</v>
      </c>
      <c r="I36" s="132"/>
    </row>
    <row r="37" spans="2:9" ht="75" x14ac:dyDescent="0.25">
      <c r="B37" s="56" t="s">
        <v>4100</v>
      </c>
      <c r="C37" s="57" t="s">
        <v>4101</v>
      </c>
      <c r="D37" s="57" t="s">
        <v>57</v>
      </c>
      <c r="E37" s="58" t="b">
        <v>0</v>
      </c>
      <c r="F37" s="57" t="s">
        <v>4102</v>
      </c>
      <c r="G37" s="107">
        <v>0</v>
      </c>
      <c r="H37" s="107">
        <v>5</v>
      </c>
      <c r="I37" s="117" t="s">
        <v>5328</v>
      </c>
    </row>
    <row r="38" spans="2:9" x14ac:dyDescent="0.25">
      <c r="B38" s="56" t="s">
        <v>4103</v>
      </c>
      <c r="C38" s="57" t="s">
        <v>4104</v>
      </c>
      <c r="D38" s="57" t="s">
        <v>18</v>
      </c>
      <c r="E38" s="58" t="b">
        <v>0</v>
      </c>
      <c r="F38" s="57" t="s">
        <v>4105</v>
      </c>
      <c r="G38" s="107">
        <v>0</v>
      </c>
      <c r="H38" s="107">
        <v>1</v>
      </c>
      <c r="I38" s="132"/>
    </row>
    <row r="39" spans="2:9" x14ac:dyDescent="0.25">
      <c r="B39" s="56" t="s">
        <v>4106</v>
      </c>
      <c r="C39" s="57" t="s">
        <v>4107</v>
      </c>
      <c r="D39" s="57" t="s">
        <v>57</v>
      </c>
      <c r="E39" s="58" t="b">
        <v>0</v>
      </c>
      <c r="F39" s="57" t="s">
        <v>4108</v>
      </c>
      <c r="G39" s="107">
        <v>0</v>
      </c>
      <c r="H39" s="107">
        <v>1</v>
      </c>
      <c r="I39" s="132"/>
    </row>
    <row r="40" spans="2:9" x14ac:dyDescent="0.25">
      <c r="B40" s="79" t="s">
        <v>4109</v>
      </c>
      <c r="C40" s="80" t="s">
        <v>298</v>
      </c>
      <c r="D40" s="80" t="s">
        <v>24</v>
      </c>
      <c r="E40" s="81" t="b">
        <v>1</v>
      </c>
      <c r="F40" s="80" t="s">
        <v>4110</v>
      </c>
      <c r="G40" s="130">
        <v>1</v>
      </c>
      <c r="H40" s="130">
        <v>0</v>
      </c>
      <c r="I40" s="117"/>
    </row>
    <row r="41" spans="2:9" ht="30" x14ac:dyDescent="0.25">
      <c r="B41" s="79" t="s">
        <v>4040</v>
      </c>
      <c r="C41" s="80" t="s">
        <v>4111</v>
      </c>
      <c r="D41" s="80" t="s">
        <v>24</v>
      </c>
      <c r="E41" s="81" t="b">
        <v>1</v>
      </c>
      <c r="F41" s="80" t="s">
        <v>4112</v>
      </c>
      <c r="G41" s="130">
        <v>1</v>
      </c>
      <c r="H41" s="130">
        <v>0</v>
      </c>
      <c r="I41" s="117"/>
    </row>
    <row r="42" spans="2:9" ht="30" x14ac:dyDescent="0.25">
      <c r="B42" s="56" t="s">
        <v>4113</v>
      </c>
      <c r="C42" s="57" t="s">
        <v>4114</v>
      </c>
      <c r="D42" s="57" t="s">
        <v>57</v>
      </c>
      <c r="E42" s="58" t="b">
        <v>0</v>
      </c>
      <c r="F42" s="57" t="s">
        <v>4115</v>
      </c>
      <c r="G42" s="107">
        <v>0</v>
      </c>
      <c r="H42" s="107">
        <v>1</v>
      </c>
      <c r="I42" s="117"/>
    </row>
    <row r="43" spans="2:9" x14ac:dyDescent="0.25">
      <c r="B43" s="56" t="s">
        <v>4116</v>
      </c>
      <c r="C43" s="57" t="s">
        <v>4117</v>
      </c>
      <c r="D43" s="57" t="s">
        <v>57</v>
      </c>
      <c r="E43" s="58" t="b">
        <v>0</v>
      </c>
      <c r="F43" s="57" t="s">
        <v>4118</v>
      </c>
      <c r="G43" s="107">
        <v>0</v>
      </c>
      <c r="H43" s="107">
        <v>1</v>
      </c>
      <c r="I43" s="117"/>
    </row>
    <row r="44" spans="2:9" x14ac:dyDescent="0.25">
      <c r="B44" s="79" t="s">
        <v>4048</v>
      </c>
      <c r="C44" s="80" t="s">
        <v>4119</v>
      </c>
      <c r="D44" s="80" t="s">
        <v>24</v>
      </c>
      <c r="E44" s="81" t="b">
        <v>1</v>
      </c>
      <c r="F44" s="80" t="s">
        <v>4120</v>
      </c>
      <c r="G44" s="130">
        <v>1</v>
      </c>
      <c r="H44" s="130">
        <v>0</v>
      </c>
      <c r="I44" s="117"/>
    </row>
    <row r="45" spans="2:9" x14ac:dyDescent="0.25">
      <c r="B45" s="79" t="s">
        <v>4121</v>
      </c>
      <c r="C45" s="80" t="s">
        <v>4122</v>
      </c>
      <c r="D45" s="80" t="s">
        <v>24</v>
      </c>
      <c r="E45" s="81" t="b">
        <v>1</v>
      </c>
      <c r="F45" s="80" t="s">
        <v>4123</v>
      </c>
      <c r="G45" s="130">
        <v>1</v>
      </c>
      <c r="H45" s="130">
        <v>0</v>
      </c>
      <c r="I45" s="117"/>
    </row>
    <row r="46" spans="2:9" x14ac:dyDescent="0.25">
      <c r="B46" s="56" t="s">
        <v>4124</v>
      </c>
      <c r="C46" s="57" t="s">
        <v>4125</v>
      </c>
      <c r="D46" s="57" t="s">
        <v>12</v>
      </c>
      <c r="E46" s="58" t="b">
        <v>0</v>
      </c>
      <c r="F46" s="57" t="s">
        <v>4126</v>
      </c>
      <c r="G46" s="107">
        <v>0</v>
      </c>
      <c r="H46" s="107">
        <v>1</v>
      </c>
      <c r="I46" s="117"/>
    </row>
    <row r="47" spans="2:9" x14ac:dyDescent="0.25">
      <c r="B47" s="79" t="s">
        <v>4127</v>
      </c>
      <c r="C47" s="80" t="s">
        <v>4128</v>
      </c>
      <c r="D47" s="80" t="s">
        <v>24</v>
      </c>
      <c r="E47" s="81" t="b">
        <v>1</v>
      </c>
      <c r="F47" s="80" t="s">
        <v>4129</v>
      </c>
      <c r="G47" s="130">
        <v>1</v>
      </c>
      <c r="H47" s="130">
        <v>0</v>
      </c>
      <c r="I47" s="117"/>
    </row>
    <row r="48" spans="2:9" x14ac:dyDescent="0.25">
      <c r="B48" s="56" t="s">
        <v>4130</v>
      </c>
      <c r="C48" s="57" t="s">
        <v>4131</v>
      </c>
      <c r="D48" s="57" t="s">
        <v>57</v>
      </c>
      <c r="E48" s="58" t="b">
        <v>0</v>
      </c>
      <c r="F48" s="57" t="s">
        <v>4132</v>
      </c>
      <c r="G48" s="107">
        <v>0</v>
      </c>
      <c r="H48" s="107">
        <v>1</v>
      </c>
      <c r="I48" s="117"/>
    </row>
    <row r="49" spans="2:9" x14ac:dyDescent="0.25">
      <c r="B49" s="56" t="s">
        <v>4133</v>
      </c>
      <c r="C49" s="57" t="s">
        <v>4134</v>
      </c>
      <c r="D49" s="57" t="s">
        <v>18</v>
      </c>
      <c r="E49" s="58" t="b">
        <v>0</v>
      </c>
      <c r="F49" s="57" t="s">
        <v>4135</v>
      </c>
      <c r="G49" s="107">
        <v>0</v>
      </c>
      <c r="H49" s="107">
        <v>1</v>
      </c>
      <c r="I49" s="117"/>
    </row>
    <row r="50" spans="2:9" x14ac:dyDescent="0.25">
      <c r="B50" s="56" t="s">
        <v>4136</v>
      </c>
      <c r="C50" s="57" t="s">
        <v>4137</v>
      </c>
      <c r="D50" s="57" t="s">
        <v>57</v>
      </c>
      <c r="E50" s="58" t="b">
        <v>0</v>
      </c>
      <c r="F50" s="57" t="s">
        <v>4138</v>
      </c>
      <c r="G50" s="107">
        <v>0</v>
      </c>
      <c r="H50" s="107">
        <v>1</v>
      </c>
      <c r="I50" s="117"/>
    </row>
    <row r="51" spans="2:9" x14ac:dyDescent="0.25">
      <c r="B51" s="56" t="s">
        <v>4136</v>
      </c>
      <c r="C51" s="57" t="s">
        <v>4139</v>
      </c>
      <c r="D51" s="57" t="s">
        <v>18</v>
      </c>
      <c r="E51" s="58" t="b">
        <v>0</v>
      </c>
      <c r="F51" s="57" t="s">
        <v>4140</v>
      </c>
      <c r="G51" s="107">
        <v>0</v>
      </c>
      <c r="H51" s="107">
        <v>1</v>
      </c>
      <c r="I51" s="117"/>
    </row>
    <row r="52" spans="2:9" x14ac:dyDescent="0.25">
      <c r="B52" s="79" t="s">
        <v>4141</v>
      </c>
      <c r="C52" s="80" t="s">
        <v>4142</v>
      </c>
      <c r="D52" s="80" t="s">
        <v>24</v>
      </c>
      <c r="E52" s="81" t="b">
        <v>1</v>
      </c>
      <c r="F52" s="80" t="s">
        <v>4143</v>
      </c>
      <c r="G52" s="130">
        <v>1</v>
      </c>
      <c r="H52" s="130">
        <v>0</v>
      </c>
      <c r="I52" s="117"/>
    </row>
    <row r="53" spans="2:9" x14ac:dyDescent="0.25">
      <c r="B53" s="79" t="s">
        <v>4144</v>
      </c>
      <c r="C53" s="80" t="s">
        <v>4145</v>
      </c>
      <c r="D53" s="80" t="s">
        <v>24</v>
      </c>
      <c r="E53" s="81" t="b">
        <v>1</v>
      </c>
      <c r="F53" s="80" t="s">
        <v>4146</v>
      </c>
      <c r="G53" s="130">
        <v>1</v>
      </c>
      <c r="H53" s="130">
        <v>0</v>
      </c>
      <c r="I53" s="117"/>
    </row>
    <row r="54" spans="2:9" x14ac:dyDescent="0.25">
      <c r="B54" s="79" t="s">
        <v>4147</v>
      </c>
      <c r="C54" s="80" t="s">
        <v>4148</v>
      </c>
      <c r="D54" s="80" t="s">
        <v>24</v>
      </c>
      <c r="E54" s="81" t="b">
        <v>1</v>
      </c>
      <c r="F54" s="80" t="s">
        <v>4149</v>
      </c>
      <c r="G54" s="130">
        <v>1</v>
      </c>
      <c r="H54" s="130">
        <v>0</v>
      </c>
      <c r="I54" s="117"/>
    </row>
    <row r="55" spans="2:9" x14ac:dyDescent="0.25">
      <c r="B55" s="79" t="s">
        <v>4150</v>
      </c>
      <c r="C55" s="80" t="s">
        <v>4151</v>
      </c>
      <c r="D55" s="80" t="s">
        <v>24</v>
      </c>
      <c r="E55" s="81" t="b">
        <v>1</v>
      </c>
      <c r="F55" s="80" t="s">
        <v>4152</v>
      </c>
      <c r="G55" s="130">
        <v>1</v>
      </c>
      <c r="H55" s="130">
        <v>0</v>
      </c>
      <c r="I55" s="117"/>
    </row>
    <row r="56" spans="2:9" x14ac:dyDescent="0.25">
      <c r="B56" s="79" t="s">
        <v>4153</v>
      </c>
      <c r="C56" s="80" t="s">
        <v>4154</v>
      </c>
      <c r="D56" s="80" t="s">
        <v>24</v>
      </c>
      <c r="E56" s="81" t="b">
        <v>1</v>
      </c>
      <c r="F56" s="80" t="s">
        <v>4155</v>
      </c>
      <c r="G56" s="130">
        <v>1</v>
      </c>
      <c r="H56" s="130">
        <v>0</v>
      </c>
      <c r="I56" s="117"/>
    </row>
    <row r="57" spans="2:9" x14ac:dyDescent="0.25">
      <c r="B57" s="79" t="s">
        <v>4156</v>
      </c>
      <c r="C57" s="80" t="s">
        <v>638</v>
      </c>
      <c r="D57" s="80" t="s">
        <v>24</v>
      </c>
      <c r="E57" s="81" t="b">
        <v>1</v>
      </c>
      <c r="F57" s="80" t="s">
        <v>4157</v>
      </c>
      <c r="G57" s="130">
        <v>1</v>
      </c>
      <c r="H57" s="130">
        <v>0</v>
      </c>
      <c r="I57" s="117"/>
    </row>
    <row r="58" spans="2:9" ht="30" x14ac:dyDescent="0.25">
      <c r="B58" s="79" t="s">
        <v>4158</v>
      </c>
      <c r="C58" s="80" t="s">
        <v>4159</v>
      </c>
      <c r="D58" s="80" t="s">
        <v>24</v>
      </c>
      <c r="E58" s="81" t="b">
        <v>1</v>
      </c>
      <c r="F58" s="80" t="s">
        <v>4160</v>
      </c>
      <c r="G58" s="130">
        <v>1</v>
      </c>
      <c r="H58" s="130">
        <v>0</v>
      </c>
      <c r="I58" s="117"/>
    </row>
    <row r="59" spans="2:9" x14ac:dyDescent="0.25">
      <c r="B59" s="56" t="s">
        <v>4161</v>
      </c>
      <c r="C59" s="57" t="s">
        <v>4162</v>
      </c>
      <c r="D59" s="57" t="s">
        <v>12</v>
      </c>
      <c r="E59" s="58" t="b">
        <v>0</v>
      </c>
      <c r="F59" s="57" t="s">
        <v>4163</v>
      </c>
      <c r="G59" s="107">
        <v>0</v>
      </c>
      <c r="H59" s="107">
        <v>1</v>
      </c>
      <c r="I59" s="117"/>
    </row>
    <row r="60" spans="2:9" ht="30" x14ac:dyDescent="0.25">
      <c r="B60" s="82" t="s">
        <v>4164</v>
      </c>
      <c r="C60" s="83" t="s">
        <v>4165</v>
      </c>
      <c r="D60" s="83" t="s">
        <v>24</v>
      </c>
      <c r="E60" s="84" t="b">
        <v>0</v>
      </c>
      <c r="F60" s="83" t="s">
        <v>4166</v>
      </c>
      <c r="G60" s="131">
        <v>0</v>
      </c>
      <c r="H60" s="131">
        <v>1</v>
      </c>
      <c r="I60" s="117"/>
    </row>
    <row r="61" spans="2:9" x14ac:dyDescent="0.25">
      <c r="B61" s="56" t="s">
        <v>4167</v>
      </c>
      <c r="C61" s="57" t="s">
        <v>4168</v>
      </c>
      <c r="D61" s="57" t="s">
        <v>57</v>
      </c>
      <c r="E61" s="58" t="b">
        <v>0</v>
      </c>
      <c r="F61" s="57" t="s">
        <v>4169</v>
      </c>
      <c r="G61" s="107">
        <v>0</v>
      </c>
      <c r="H61" s="107">
        <v>1</v>
      </c>
      <c r="I61" s="117"/>
    </row>
    <row r="62" spans="2:9" x14ac:dyDescent="0.25">
      <c r="B62" s="56" t="s">
        <v>4170</v>
      </c>
      <c r="C62" s="57" t="s">
        <v>4171</v>
      </c>
      <c r="D62" s="57" t="s">
        <v>57</v>
      </c>
      <c r="E62" s="58" t="b">
        <v>0</v>
      </c>
      <c r="F62" s="57" t="s">
        <v>4172</v>
      </c>
      <c r="G62" s="107">
        <v>0</v>
      </c>
      <c r="H62" s="107">
        <v>1</v>
      </c>
      <c r="I62" s="117"/>
    </row>
    <row r="63" spans="2:9" x14ac:dyDescent="0.25">
      <c r="B63" s="56" t="s">
        <v>4173</v>
      </c>
      <c r="C63" s="57" t="s">
        <v>4174</v>
      </c>
      <c r="D63" s="57" t="s">
        <v>12</v>
      </c>
      <c r="E63" s="58" t="b">
        <v>0</v>
      </c>
      <c r="F63" s="57" t="s">
        <v>4175</v>
      </c>
      <c r="G63" s="107">
        <v>0</v>
      </c>
      <c r="H63" s="107">
        <v>1</v>
      </c>
      <c r="I63" s="117"/>
    </row>
    <row r="64" spans="2:9" x14ac:dyDescent="0.25">
      <c r="B64" s="56" t="s">
        <v>4013</v>
      </c>
      <c r="C64" s="57" t="s">
        <v>4176</v>
      </c>
      <c r="D64" s="57" t="s">
        <v>18</v>
      </c>
      <c r="E64" s="58" t="b">
        <v>0</v>
      </c>
      <c r="F64" s="57" t="s">
        <v>4177</v>
      </c>
      <c r="G64" s="107">
        <v>0</v>
      </c>
      <c r="H64" s="107">
        <v>1</v>
      </c>
      <c r="I64" s="117"/>
    </row>
    <row r="65" spans="2:9" ht="30" x14ac:dyDescent="0.25">
      <c r="B65" s="56" t="s">
        <v>4013</v>
      </c>
      <c r="C65" s="57" t="s">
        <v>4178</v>
      </c>
      <c r="D65" s="57" t="s">
        <v>12</v>
      </c>
      <c r="E65" s="58" t="b">
        <v>0</v>
      </c>
      <c r="F65" s="57" t="s">
        <v>4179</v>
      </c>
      <c r="G65" s="107">
        <v>0</v>
      </c>
      <c r="H65" s="107">
        <v>1</v>
      </c>
      <c r="I65" s="117"/>
    </row>
    <row r="66" spans="2:9" x14ac:dyDescent="0.25">
      <c r="B66" s="79" t="s">
        <v>4180</v>
      </c>
      <c r="C66" s="80" t="s">
        <v>298</v>
      </c>
      <c r="D66" s="80" t="s">
        <v>24</v>
      </c>
      <c r="E66" s="81" t="b">
        <v>1</v>
      </c>
      <c r="F66" s="80" t="s">
        <v>4181</v>
      </c>
      <c r="G66" s="130">
        <v>1</v>
      </c>
      <c r="H66" s="130">
        <v>0</v>
      </c>
      <c r="I66" s="117"/>
    </row>
    <row r="67" spans="2:9" x14ac:dyDescent="0.25">
      <c r="B67" s="79" t="s">
        <v>4182</v>
      </c>
      <c r="C67" s="80" t="s">
        <v>4183</v>
      </c>
      <c r="D67" s="80" t="s">
        <v>24</v>
      </c>
      <c r="E67" s="81" t="b">
        <v>1</v>
      </c>
      <c r="F67" s="80" t="s">
        <v>4184</v>
      </c>
      <c r="G67" s="130">
        <v>1</v>
      </c>
      <c r="H67" s="130">
        <v>0</v>
      </c>
      <c r="I67" s="117"/>
    </row>
    <row r="68" spans="2:9" x14ac:dyDescent="0.25">
      <c r="B68" s="82" t="s">
        <v>4029</v>
      </c>
      <c r="C68" s="83" t="s">
        <v>1633</v>
      </c>
      <c r="D68" s="83" t="s">
        <v>24</v>
      </c>
      <c r="E68" s="84" t="b">
        <v>0</v>
      </c>
      <c r="F68" s="83" t="s">
        <v>4185</v>
      </c>
      <c r="G68" s="131">
        <v>0</v>
      </c>
      <c r="H68" s="131">
        <v>1</v>
      </c>
      <c r="I68" s="117"/>
    </row>
    <row r="69" spans="2:9" x14ac:dyDescent="0.25">
      <c r="B69" s="82" t="s">
        <v>4186</v>
      </c>
      <c r="C69" s="83" t="s">
        <v>4187</v>
      </c>
      <c r="D69" s="83" t="s">
        <v>24</v>
      </c>
      <c r="E69" s="84" t="b">
        <v>0</v>
      </c>
      <c r="F69" s="83" t="s">
        <v>3828</v>
      </c>
      <c r="G69" s="131">
        <v>0</v>
      </c>
      <c r="H69" s="131">
        <v>1</v>
      </c>
      <c r="I69" s="117"/>
    </row>
    <row r="70" spans="2:9" x14ac:dyDescent="0.25">
      <c r="B70" s="79" t="s">
        <v>4188</v>
      </c>
      <c r="C70" s="80" t="s">
        <v>4189</v>
      </c>
      <c r="D70" s="80" t="s">
        <v>24</v>
      </c>
      <c r="E70" s="81" t="b">
        <v>1</v>
      </c>
      <c r="F70" s="80" t="s">
        <v>4190</v>
      </c>
      <c r="G70" s="130">
        <v>1</v>
      </c>
      <c r="H70" s="130">
        <v>0</v>
      </c>
      <c r="I70" s="117"/>
    </row>
    <row r="71" spans="2:9" ht="30" x14ac:dyDescent="0.25">
      <c r="B71" s="56" t="s">
        <v>4191</v>
      </c>
      <c r="C71" s="57" t="s">
        <v>4192</v>
      </c>
      <c r="D71" s="57" t="s">
        <v>18</v>
      </c>
      <c r="E71" s="58" t="b">
        <v>0</v>
      </c>
      <c r="F71" s="57" t="s">
        <v>4193</v>
      </c>
      <c r="G71" s="107">
        <v>0</v>
      </c>
      <c r="H71" s="107">
        <v>1</v>
      </c>
      <c r="I71" s="117"/>
    </row>
    <row r="72" spans="2:9" ht="30" x14ac:dyDescent="0.25">
      <c r="B72" s="82" t="s">
        <v>4076</v>
      </c>
      <c r="C72" s="83" t="s">
        <v>4194</v>
      </c>
      <c r="D72" s="83" t="s">
        <v>24</v>
      </c>
      <c r="E72" s="84" t="b">
        <v>0</v>
      </c>
      <c r="F72" s="83" t="s">
        <v>4195</v>
      </c>
      <c r="G72" s="131">
        <v>0</v>
      </c>
      <c r="H72" s="131">
        <v>1</v>
      </c>
      <c r="I72" s="117"/>
    </row>
    <row r="73" spans="2:9" x14ac:dyDescent="0.25">
      <c r="B73" s="79" t="s">
        <v>4196</v>
      </c>
      <c r="C73" s="80" t="s">
        <v>4197</v>
      </c>
      <c r="D73" s="80" t="s">
        <v>24</v>
      </c>
      <c r="E73" s="81" t="b">
        <v>1</v>
      </c>
      <c r="F73" s="80" t="s">
        <v>4198</v>
      </c>
      <c r="G73" s="130">
        <v>1</v>
      </c>
      <c r="H73" s="130">
        <v>0</v>
      </c>
      <c r="I73" s="117"/>
    </row>
    <row r="74" spans="2:9" x14ac:dyDescent="0.25">
      <c r="B74" s="79" t="s">
        <v>4085</v>
      </c>
      <c r="C74" s="80" t="s">
        <v>4199</v>
      </c>
      <c r="D74" s="80" t="s">
        <v>24</v>
      </c>
      <c r="E74" s="81" t="b">
        <v>1</v>
      </c>
      <c r="F74" s="80" t="s">
        <v>4200</v>
      </c>
      <c r="G74" s="130">
        <v>1</v>
      </c>
      <c r="H74" s="130">
        <v>0</v>
      </c>
      <c r="I74" s="117"/>
    </row>
    <row r="75" spans="2:9" x14ac:dyDescent="0.25">
      <c r="B75" s="56" t="s">
        <v>4201</v>
      </c>
      <c r="C75" s="57" t="s">
        <v>4202</v>
      </c>
      <c r="D75" s="57" t="s">
        <v>12</v>
      </c>
      <c r="E75" s="58" t="b">
        <v>0</v>
      </c>
      <c r="F75" s="57" t="s">
        <v>4203</v>
      </c>
      <c r="G75" s="107">
        <v>0</v>
      </c>
      <c r="H75" s="107">
        <v>1</v>
      </c>
      <c r="I75" s="117"/>
    </row>
    <row r="76" spans="2:9" ht="90" x14ac:dyDescent="0.25">
      <c r="B76" s="79" t="s">
        <v>4085</v>
      </c>
      <c r="C76" s="80" t="s">
        <v>4204</v>
      </c>
      <c r="D76" s="80" t="s">
        <v>24</v>
      </c>
      <c r="E76" s="81" t="b">
        <v>1</v>
      </c>
      <c r="F76" s="80" t="s">
        <v>4205</v>
      </c>
      <c r="G76" s="130">
        <v>1</v>
      </c>
      <c r="H76" s="130">
        <v>1</v>
      </c>
      <c r="I76" s="117" t="s">
        <v>5287</v>
      </c>
    </row>
    <row r="77" spans="2:9" x14ac:dyDescent="0.25">
      <c r="B77" s="56" t="s">
        <v>4206</v>
      </c>
      <c r="C77" s="57" t="s">
        <v>4207</v>
      </c>
      <c r="D77" s="57" t="s">
        <v>18</v>
      </c>
      <c r="E77" s="58" t="b">
        <v>0</v>
      </c>
      <c r="F77" s="57" t="s">
        <v>4208</v>
      </c>
      <c r="G77" s="107">
        <v>0</v>
      </c>
      <c r="H77" s="107">
        <v>1</v>
      </c>
      <c r="I77" s="117"/>
    </row>
    <row r="78" spans="2:9" x14ac:dyDescent="0.25">
      <c r="B78" s="82" t="s">
        <v>4209</v>
      </c>
      <c r="C78" s="83" t="s">
        <v>4210</v>
      </c>
      <c r="D78" s="83" t="s">
        <v>24</v>
      </c>
      <c r="E78" s="84" t="b">
        <v>0</v>
      </c>
      <c r="F78" s="83" t="s">
        <v>4211</v>
      </c>
      <c r="G78" s="131">
        <v>0</v>
      </c>
      <c r="H78" s="131">
        <v>1</v>
      </c>
      <c r="I78" s="117"/>
    </row>
    <row r="79" spans="2:9" ht="30" x14ac:dyDescent="0.25">
      <c r="B79" s="82" t="s">
        <v>4212</v>
      </c>
      <c r="C79" s="83" t="s">
        <v>4213</v>
      </c>
      <c r="D79" s="83" t="s">
        <v>24</v>
      </c>
      <c r="E79" s="84" t="b">
        <v>0</v>
      </c>
      <c r="F79" s="83" t="s">
        <v>4214</v>
      </c>
      <c r="G79" s="131">
        <v>0</v>
      </c>
      <c r="H79" s="131">
        <v>1</v>
      </c>
      <c r="I79" s="117"/>
    </row>
    <row r="80" spans="2:9" ht="30" x14ac:dyDescent="0.25">
      <c r="B80" s="56" t="s">
        <v>4215</v>
      </c>
      <c r="C80" s="57" t="s">
        <v>4216</v>
      </c>
      <c r="D80" s="57" t="s">
        <v>18</v>
      </c>
      <c r="E80" s="58" t="b">
        <v>0</v>
      </c>
      <c r="F80" s="57" t="s">
        <v>4217</v>
      </c>
      <c r="G80" s="107">
        <v>0</v>
      </c>
      <c r="H80" s="107">
        <v>1</v>
      </c>
      <c r="I80" s="117"/>
    </row>
    <row r="81" spans="2:9" ht="30" x14ac:dyDescent="0.25">
      <c r="B81" s="79" t="s">
        <v>4218</v>
      </c>
      <c r="C81" s="80" t="s">
        <v>4204</v>
      </c>
      <c r="D81" s="80" t="s">
        <v>24</v>
      </c>
      <c r="E81" s="81" t="b">
        <v>1</v>
      </c>
      <c r="F81" s="80" t="s">
        <v>4219</v>
      </c>
      <c r="G81" s="130">
        <v>0</v>
      </c>
      <c r="H81" s="130">
        <v>0</v>
      </c>
      <c r="I81" s="117" t="s">
        <v>5286</v>
      </c>
    </row>
    <row r="82" spans="2:9" x14ac:dyDescent="0.25">
      <c r="B82" s="56" t="s">
        <v>4109</v>
      </c>
      <c r="C82" s="57" t="s">
        <v>4220</v>
      </c>
      <c r="D82" s="57" t="s">
        <v>57</v>
      </c>
      <c r="E82" s="58" t="b">
        <v>1</v>
      </c>
      <c r="F82" s="57" t="s">
        <v>4221</v>
      </c>
      <c r="G82" s="107">
        <v>1</v>
      </c>
      <c r="H82" s="107">
        <v>0</v>
      </c>
      <c r="I82" s="117"/>
    </row>
    <row r="83" spans="2:9" x14ac:dyDescent="0.25">
      <c r="B83" s="82" t="s">
        <v>4222</v>
      </c>
      <c r="C83" s="83" t="s">
        <v>1251</v>
      </c>
      <c r="D83" s="83" t="s">
        <v>24</v>
      </c>
      <c r="E83" s="84" t="b">
        <v>0</v>
      </c>
      <c r="F83" s="83" t="s">
        <v>4223</v>
      </c>
      <c r="G83" s="131">
        <v>0</v>
      </c>
      <c r="H83" s="131">
        <v>1</v>
      </c>
      <c r="I83" s="117"/>
    </row>
    <row r="84" spans="2:9" x14ac:dyDescent="0.25">
      <c r="B84" s="82" t="s">
        <v>4124</v>
      </c>
      <c r="C84" s="83" t="s">
        <v>4224</v>
      </c>
      <c r="D84" s="83" t="s">
        <v>24</v>
      </c>
      <c r="E84" s="84" t="b">
        <v>0</v>
      </c>
      <c r="F84" s="83" t="s">
        <v>4225</v>
      </c>
      <c r="G84" s="131">
        <v>0</v>
      </c>
      <c r="H84" s="131">
        <v>1</v>
      </c>
      <c r="I84" s="117"/>
    </row>
    <row r="85" spans="2:9" x14ac:dyDescent="0.25">
      <c r="B85" s="56" t="s">
        <v>4226</v>
      </c>
      <c r="C85" s="57" t="s">
        <v>4227</v>
      </c>
      <c r="D85" s="57" t="s">
        <v>18</v>
      </c>
      <c r="E85" s="58" t="b">
        <v>0</v>
      </c>
      <c r="F85" s="57" t="s">
        <v>4228</v>
      </c>
      <c r="G85" s="107">
        <v>0</v>
      </c>
      <c r="H85" s="107">
        <v>1</v>
      </c>
      <c r="I85" s="117"/>
    </row>
    <row r="86" spans="2:9" x14ac:dyDescent="0.25">
      <c r="B86" s="56" t="s">
        <v>4226</v>
      </c>
      <c r="C86" s="57" t="s">
        <v>4229</v>
      </c>
      <c r="D86" s="57" t="s">
        <v>18</v>
      </c>
      <c r="E86" s="58" t="b">
        <v>0</v>
      </c>
      <c r="F86" s="57" t="s">
        <v>4230</v>
      </c>
      <c r="G86" s="107">
        <v>0</v>
      </c>
      <c r="H86" s="107">
        <v>1</v>
      </c>
      <c r="I86" s="117"/>
    </row>
    <row r="87" spans="2:9" x14ac:dyDescent="0.25">
      <c r="B87" s="82" t="s">
        <v>4136</v>
      </c>
      <c r="C87" s="83" t="s">
        <v>4231</v>
      </c>
      <c r="D87" s="83" t="s">
        <v>24</v>
      </c>
      <c r="E87" s="84" t="b">
        <v>0</v>
      </c>
      <c r="F87" s="83" t="s">
        <v>4232</v>
      </c>
      <c r="G87" s="131">
        <v>0</v>
      </c>
      <c r="H87" s="131">
        <v>2</v>
      </c>
      <c r="I87" s="117"/>
    </row>
    <row r="88" spans="2:9" x14ac:dyDescent="0.25">
      <c r="B88" s="82" t="s">
        <v>4233</v>
      </c>
      <c r="C88" s="83" t="s">
        <v>4234</v>
      </c>
      <c r="D88" s="83" t="s">
        <v>24</v>
      </c>
      <c r="E88" s="84" t="b">
        <v>0</v>
      </c>
      <c r="F88" s="83" t="s">
        <v>4235</v>
      </c>
      <c r="G88" s="131">
        <v>0</v>
      </c>
      <c r="H88" s="131">
        <v>1</v>
      </c>
      <c r="I88" s="117"/>
    </row>
    <row r="89" spans="2:9" ht="30" x14ac:dyDescent="0.25">
      <c r="B89" s="56" t="s">
        <v>4236</v>
      </c>
      <c r="C89" s="57" t="s">
        <v>4237</v>
      </c>
      <c r="D89" s="57" t="s">
        <v>57</v>
      </c>
      <c r="E89" s="58" t="b">
        <v>0</v>
      </c>
      <c r="F89" s="57" t="s">
        <v>4238</v>
      </c>
      <c r="G89" s="107">
        <v>0</v>
      </c>
      <c r="H89" s="107">
        <v>1</v>
      </c>
      <c r="I89" s="117"/>
    </row>
    <row r="90" spans="2:9" ht="45" x14ac:dyDescent="0.25">
      <c r="B90" s="56" t="s">
        <v>4040</v>
      </c>
      <c r="C90" s="57" t="s">
        <v>721</v>
      </c>
      <c r="D90" s="57" t="s">
        <v>57</v>
      </c>
      <c r="E90" s="58" t="b">
        <v>1</v>
      </c>
      <c r="F90" s="57" t="s">
        <v>4239</v>
      </c>
      <c r="G90" s="107">
        <v>1</v>
      </c>
      <c r="H90" s="107">
        <v>0</v>
      </c>
      <c r="I90" s="117"/>
    </row>
    <row r="91" spans="2:9" ht="90" x14ac:dyDescent="0.25">
      <c r="B91" s="56" t="s">
        <v>4240</v>
      </c>
      <c r="C91" s="57" t="s">
        <v>4241</v>
      </c>
      <c r="D91" s="57" t="s">
        <v>57</v>
      </c>
      <c r="E91" s="58" t="b">
        <v>0</v>
      </c>
      <c r="F91" s="57" t="s">
        <v>4242</v>
      </c>
      <c r="G91" s="107">
        <v>0</v>
      </c>
      <c r="H91" s="107">
        <v>1</v>
      </c>
      <c r="I91" s="117" t="s">
        <v>5288</v>
      </c>
    </row>
    <row r="92" spans="2:9" ht="30" x14ac:dyDescent="0.25">
      <c r="B92" s="56" t="s">
        <v>4240</v>
      </c>
      <c r="C92" s="57" t="s">
        <v>127</v>
      </c>
      <c r="D92" s="57" t="s">
        <v>24</v>
      </c>
      <c r="E92" s="58" t="b">
        <v>0</v>
      </c>
      <c r="F92" s="57" t="s">
        <v>4243</v>
      </c>
      <c r="G92" s="107">
        <v>0</v>
      </c>
      <c r="H92" s="107">
        <v>1</v>
      </c>
      <c r="I92" s="107" t="s">
        <v>5326</v>
      </c>
    </row>
    <row r="93" spans="2:9" ht="30" x14ac:dyDescent="0.25">
      <c r="B93" s="56" t="s">
        <v>4240</v>
      </c>
      <c r="C93" s="57" t="s">
        <v>4244</v>
      </c>
      <c r="D93" s="57" t="s">
        <v>12</v>
      </c>
      <c r="E93" s="58" t="b">
        <v>0</v>
      </c>
      <c r="F93" s="57" t="s">
        <v>4245</v>
      </c>
      <c r="G93" s="107">
        <v>0</v>
      </c>
      <c r="H93" s="107">
        <v>1</v>
      </c>
      <c r="I93" s="107" t="s">
        <v>5329</v>
      </c>
    </row>
    <row r="94" spans="2:9" ht="30" x14ac:dyDescent="0.25">
      <c r="B94" s="56" t="s">
        <v>4246</v>
      </c>
      <c r="C94" s="57" t="s">
        <v>2591</v>
      </c>
      <c r="D94" s="57" t="s">
        <v>12</v>
      </c>
      <c r="E94" s="58" t="b">
        <v>0</v>
      </c>
      <c r="F94" s="57" t="s">
        <v>4247</v>
      </c>
      <c r="G94" s="107">
        <v>0</v>
      </c>
      <c r="H94" s="107">
        <v>1</v>
      </c>
      <c r="I94" s="107" t="s">
        <v>5329</v>
      </c>
    </row>
    <row r="95" spans="2:9" x14ac:dyDescent="0.25">
      <c r="B95" s="56" t="s">
        <v>4248</v>
      </c>
      <c r="C95" s="57" t="s">
        <v>4249</v>
      </c>
      <c r="D95" s="57" t="s">
        <v>18</v>
      </c>
      <c r="E95" s="58" t="b">
        <v>0</v>
      </c>
      <c r="F95" s="57" t="s">
        <v>4250</v>
      </c>
      <c r="G95" s="107">
        <v>0</v>
      </c>
      <c r="H95" s="107">
        <v>1</v>
      </c>
      <c r="I95" s="117"/>
    </row>
    <row r="96" spans="2:9" ht="30" x14ac:dyDescent="0.25">
      <c r="B96" s="82" t="s">
        <v>4233</v>
      </c>
      <c r="C96" s="83" t="s">
        <v>1228</v>
      </c>
      <c r="D96" s="83" t="s">
        <v>24</v>
      </c>
      <c r="E96" s="84" t="b">
        <v>0</v>
      </c>
      <c r="F96" s="83" t="s">
        <v>4251</v>
      </c>
      <c r="G96" s="131">
        <v>0</v>
      </c>
      <c r="H96" s="131">
        <v>1</v>
      </c>
      <c r="I96" s="117"/>
    </row>
    <row r="97" spans="2:9" ht="30" x14ac:dyDescent="0.25">
      <c r="B97" s="56" t="s">
        <v>4252</v>
      </c>
      <c r="C97" s="57" t="s">
        <v>4253</v>
      </c>
      <c r="D97" s="57" t="s">
        <v>57</v>
      </c>
      <c r="E97" s="58" t="b">
        <v>1</v>
      </c>
      <c r="F97" s="57" t="s">
        <v>4254</v>
      </c>
      <c r="G97" s="107">
        <v>1</v>
      </c>
      <c r="H97" s="107">
        <v>0</v>
      </c>
      <c r="I97" s="117"/>
    </row>
    <row r="98" spans="2:9" x14ac:dyDescent="0.25">
      <c r="B98" s="82" t="s">
        <v>4127</v>
      </c>
      <c r="C98" s="83" t="s">
        <v>4255</v>
      </c>
      <c r="D98" s="83" t="s">
        <v>24</v>
      </c>
      <c r="E98" s="84" t="b">
        <v>0</v>
      </c>
      <c r="F98" s="83" t="s">
        <v>4256</v>
      </c>
      <c r="G98" s="131">
        <v>0</v>
      </c>
      <c r="H98" s="131">
        <v>1</v>
      </c>
      <c r="I98" s="117"/>
    </row>
    <row r="99" spans="2:9" x14ac:dyDescent="0.25">
      <c r="B99" s="56" t="s">
        <v>4153</v>
      </c>
      <c r="C99" s="57" t="s">
        <v>4257</v>
      </c>
      <c r="D99" s="57" t="s">
        <v>18</v>
      </c>
      <c r="E99" s="58" t="b">
        <v>0</v>
      </c>
      <c r="F99" s="57" t="s">
        <v>4258</v>
      </c>
      <c r="G99" s="107">
        <v>0</v>
      </c>
      <c r="H99" s="107">
        <v>1</v>
      </c>
      <c r="I99" s="117"/>
    </row>
    <row r="100" spans="2:9" ht="30" x14ac:dyDescent="0.25">
      <c r="B100" s="56" t="s">
        <v>4259</v>
      </c>
      <c r="C100" s="57" t="s">
        <v>4260</v>
      </c>
      <c r="D100" s="57" t="s">
        <v>5295</v>
      </c>
      <c r="E100" s="58" t="b">
        <v>0</v>
      </c>
      <c r="F100" s="57" t="s">
        <v>4261</v>
      </c>
      <c r="G100" s="107">
        <v>0</v>
      </c>
      <c r="H100" s="107">
        <v>1</v>
      </c>
      <c r="I100" s="117" t="s">
        <v>5294</v>
      </c>
    </row>
    <row r="101" spans="2:9" x14ac:dyDescent="0.25">
      <c r="B101" s="56" t="s">
        <v>4262</v>
      </c>
      <c r="C101" s="57" t="s">
        <v>4263</v>
      </c>
      <c r="D101" s="57" t="s">
        <v>57</v>
      </c>
      <c r="E101" s="58" t="b">
        <v>0</v>
      </c>
      <c r="F101" s="57" t="s">
        <v>4264</v>
      </c>
      <c r="G101" s="107">
        <v>0</v>
      </c>
      <c r="H101" s="107">
        <v>1</v>
      </c>
      <c r="I101" s="117"/>
    </row>
    <row r="102" spans="2:9" x14ac:dyDescent="0.25">
      <c r="B102" s="82" t="s">
        <v>4265</v>
      </c>
      <c r="C102" s="83" t="s">
        <v>1707</v>
      </c>
      <c r="D102" s="83" t="s">
        <v>24</v>
      </c>
      <c r="E102" s="84" t="b">
        <v>0</v>
      </c>
      <c r="F102" s="83" t="s">
        <v>3828</v>
      </c>
      <c r="G102" s="131">
        <v>0</v>
      </c>
      <c r="H102" s="131">
        <v>1</v>
      </c>
      <c r="I102" s="117"/>
    </row>
    <row r="103" spans="2:9" x14ac:dyDescent="0.25">
      <c r="B103" s="56" t="s">
        <v>4106</v>
      </c>
      <c r="C103" s="57" t="s">
        <v>4266</v>
      </c>
      <c r="D103" s="57" t="s">
        <v>57</v>
      </c>
      <c r="E103" s="58" t="b">
        <v>1</v>
      </c>
      <c r="F103" s="57" t="s">
        <v>4267</v>
      </c>
      <c r="G103" s="107">
        <v>1</v>
      </c>
      <c r="H103" s="107">
        <v>0</v>
      </c>
      <c r="I103" s="117"/>
    </row>
    <row r="104" spans="2:9" x14ac:dyDescent="0.25">
      <c r="B104" s="82" t="s">
        <v>4268</v>
      </c>
      <c r="C104" s="83" t="s">
        <v>4269</v>
      </c>
      <c r="D104" s="83" t="s">
        <v>24</v>
      </c>
      <c r="E104" s="84" t="b">
        <v>0</v>
      </c>
      <c r="F104" s="83" t="s">
        <v>4270</v>
      </c>
      <c r="G104" s="131">
        <v>0</v>
      </c>
      <c r="H104" s="131">
        <v>1</v>
      </c>
      <c r="I104" s="117"/>
    </row>
    <row r="105" spans="2:9" x14ac:dyDescent="0.25">
      <c r="B105" s="56" t="s">
        <v>4271</v>
      </c>
      <c r="C105" s="57" t="s">
        <v>4272</v>
      </c>
      <c r="D105" s="57" t="s">
        <v>57</v>
      </c>
      <c r="E105" s="58" t="b">
        <v>0</v>
      </c>
      <c r="F105" s="57" t="s">
        <v>4273</v>
      </c>
      <c r="G105" s="107">
        <v>0</v>
      </c>
      <c r="H105" s="107">
        <v>1</v>
      </c>
      <c r="I105" s="117"/>
    </row>
    <row r="106" spans="2:9" x14ac:dyDescent="0.25">
      <c r="B106" s="82" t="s">
        <v>4167</v>
      </c>
      <c r="C106" s="83" t="s">
        <v>4274</v>
      </c>
      <c r="D106" s="83" t="s">
        <v>24</v>
      </c>
      <c r="E106" s="84" t="b">
        <v>0</v>
      </c>
      <c r="F106" s="83" t="s">
        <v>4275</v>
      </c>
      <c r="G106" s="131">
        <v>0</v>
      </c>
      <c r="H106" s="131">
        <v>1</v>
      </c>
      <c r="I106" s="117"/>
    </row>
    <row r="107" spans="2:9" x14ac:dyDescent="0.25">
      <c r="B107" s="56" t="s">
        <v>4156</v>
      </c>
      <c r="C107" s="57" t="s">
        <v>4276</v>
      </c>
      <c r="D107" s="57" t="s">
        <v>57</v>
      </c>
      <c r="E107" s="58" t="b">
        <v>0</v>
      </c>
      <c r="F107" s="57" t="s">
        <v>4277</v>
      </c>
      <c r="G107" s="107">
        <v>0</v>
      </c>
      <c r="H107" s="107">
        <v>1</v>
      </c>
      <c r="I107" s="117"/>
    </row>
    <row r="108" spans="2:9" x14ac:dyDescent="0.25">
      <c r="B108" s="56" t="s">
        <v>4278</v>
      </c>
      <c r="C108" s="57" t="s">
        <v>4279</v>
      </c>
      <c r="D108" s="57" t="s">
        <v>18</v>
      </c>
      <c r="E108" s="58" t="b">
        <v>0</v>
      </c>
      <c r="F108" s="57" t="s">
        <v>4280</v>
      </c>
      <c r="G108" s="107">
        <v>0</v>
      </c>
      <c r="H108" s="107">
        <v>1</v>
      </c>
      <c r="I108" s="117"/>
    </row>
    <row r="109" spans="2:9" x14ac:dyDescent="0.25">
      <c r="B109" s="56" t="s">
        <v>4278</v>
      </c>
      <c r="C109" s="57" t="s">
        <v>4281</v>
      </c>
      <c r="D109" s="57" t="s">
        <v>12</v>
      </c>
      <c r="E109" s="58" t="b">
        <v>0</v>
      </c>
      <c r="F109" s="57" t="s">
        <v>4282</v>
      </c>
      <c r="G109" s="107">
        <v>0</v>
      </c>
      <c r="H109" s="107">
        <v>1</v>
      </c>
      <c r="I109" s="117"/>
    </row>
    <row r="110" spans="2:9" ht="30" x14ac:dyDescent="0.25">
      <c r="B110" s="56" t="s">
        <v>4283</v>
      </c>
      <c r="C110" s="57" t="s">
        <v>4284</v>
      </c>
      <c r="D110" s="57" t="s">
        <v>57</v>
      </c>
      <c r="E110" s="58" t="b">
        <v>0</v>
      </c>
      <c r="F110" s="57" t="s">
        <v>4285</v>
      </c>
      <c r="G110" s="107">
        <v>0</v>
      </c>
      <c r="H110" s="107">
        <v>1</v>
      </c>
      <c r="I110" s="117"/>
    </row>
    <row r="111" spans="2:9" ht="30" x14ac:dyDescent="0.25">
      <c r="B111" s="56" t="s">
        <v>4283</v>
      </c>
      <c r="C111" s="57" t="s">
        <v>4286</v>
      </c>
      <c r="D111" s="57" t="s">
        <v>18</v>
      </c>
      <c r="E111" s="58" t="b">
        <v>0</v>
      </c>
      <c r="F111" s="57" t="s">
        <v>4287</v>
      </c>
      <c r="G111" s="107">
        <v>0</v>
      </c>
      <c r="H111" s="107">
        <v>1</v>
      </c>
      <c r="I111" s="107" t="s">
        <v>5327</v>
      </c>
    </row>
    <row r="112" spans="2:9" x14ac:dyDescent="0.25">
      <c r="B112" s="56" t="s">
        <v>4288</v>
      </c>
      <c r="C112" s="57" t="s">
        <v>4289</v>
      </c>
      <c r="D112" s="57" t="s">
        <v>12</v>
      </c>
      <c r="E112" s="58" t="b">
        <v>0</v>
      </c>
      <c r="F112" s="57" t="s">
        <v>4290</v>
      </c>
      <c r="G112" s="107">
        <v>0</v>
      </c>
      <c r="H112" s="107">
        <v>1</v>
      </c>
      <c r="I112" s="117"/>
    </row>
    <row r="113" spans="2:9" x14ac:dyDescent="0.25">
      <c r="B113" s="56" t="s">
        <v>4291</v>
      </c>
      <c r="C113" s="57" t="s">
        <v>4292</v>
      </c>
      <c r="D113" s="57" t="s">
        <v>18</v>
      </c>
      <c r="E113" s="58" t="b">
        <v>0</v>
      </c>
      <c r="F113" s="57" t="s">
        <v>4293</v>
      </c>
      <c r="G113" s="107">
        <v>0</v>
      </c>
      <c r="H113" s="107">
        <v>1</v>
      </c>
      <c r="I113" s="117"/>
    </row>
    <row r="114" spans="2:9" ht="30" x14ac:dyDescent="0.25">
      <c r="B114" s="82" t="s">
        <v>4294</v>
      </c>
      <c r="C114" s="83" t="s">
        <v>4295</v>
      </c>
      <c r="D114" s="83" t="s">
        <v>24</v>
      </c>
      <c r="E114" s="84" t="b">
        <v>0</v>
      </c>
      <c r="F114" s="83" t="s">
        <v>4296</v>
      </c>
      <c r="G114" s="131">
        <v>0</v>
      </c>
      <c r="H114" s="131">
        <v>1</v>
      </c>
      <c r="I114" s="117"/>
    </row>
    <row r="115" spans="2:9" x14ac:dyDescent="0.25">
      <c r="B115" s="56" t="s">
        <v>4297</v>
      </c>
      <c r="C115" s="57" t="s">
        <v>4298</v>
      </c>
      <c r="D115" s="57" t="s">
        <v>18</v>
      </c>
      <c r="E115" s="58" t="b">
        <v>0</v>
      </c>
      <c r="F115" s="57" t="s">
        <v>4299</v>
      </c>
      <c r="G115" s="107">
        <v>0</v>
      </c>
      <c r="H115" s="107">
        <v>1</v>
      </c>
      <c r="I115" s="117"/>
    </row>
    <row r="116" spans="2:9" x14ac:dyDescent="0.25">
      <c r="B116" s="56" t="s">
        <v>4300</v>
      </c>
      <c r="C116" s="57" t="s">
        <v>4301</v>
      </c>
      <c r="D116" s="57" t="s">
        <v>57</v>
      </c>
      <c r="E116" s="58" t="b">
        <v>1</v>
      </c>
      <c r="F116" s="57" t="s">
        <v>4302</v>
      </c>
      <c r="G116" s="107">
        <v>1</v>
      </c>
      <c r="H116" s="107">
        <v>0</v>
      </c>
      <c r="I116" s="117"/>
    </row>
    <row r="117" spans="2:9" x14ac:dyDescent="0.25">
      <c r="B117" s="82" t="s">
        <v>4303</v>
      </c>
      <c r="C117" s="83" t="s">
        <v>4304</v>
      </c>
      <c r="D117" s="83" t="s">
        <v>24</v>
      </c>
      <c r="E117" s="84" t="b">
        <v>0</v>
      </c>
      <c r="F117" s="83" t="s">
        <v>4305</v>
      </c>
      <c r="G117" s="131">
        <v>0</v>
      </c>
      <c r="H117" s="131">
        <v>1</v>
      </c>
      <c r="I117" s="117"/>
    </row>
    <row r="118" spans="2:9" x14ac:dyDescent="0.25">
      <c r="B118" s="56" t="s">
        <v>4306</v>
      </c>
      <c r="C118" s="57" t="s">
        <v>4307</v>
      </c>
      <c r="D118" s="57" t="s">
        <v>12</v>
      </c>
      <c r="E118" s="58" t="b">
        <v>0</v>
      </c>
      <c r="F118" s="57" t="s">
        <v>4308</v>
      </c>
      <c r="G118" s="107">
        <v>0</v>
      </c>
      <c r="H118" s="107">
        <v>1</v>
      </c>
      <c r="I118" s="117"/>
    </row>
    <row r="119" spans="2:9" x14ac:dyDescent="0.25">
      <c r="B119" s="56" t="s">
        <v>4309</v>
      </c>
      <c r="C119" s="57" t="s">
        <v>4310</v>
      </c>
      <c r="D119" s="57" t="s">
        <v>57</v>
      </c>
      <c r="E119" s="58" t="b">
        <v>0</v>
      </c>
      <c r="F119" s="57" t="s">
        <v>4311</v>
      </c>
      <c r="G119" s="107">
        <v>0</v>
      </c>
      <c r="H119" s="107">
        <v>1</v>
      </c>
      <c r="I119" s="117"/>
    </row>
    <row r="120" spans="2:9" x14ac:dyDescent="0.25">
      <c r="B120" s="82" t="s">
        <v>4312</v>
      </c>
      <c r="C120" s="83" t="s">
        <v>4313</v>
      </c>
      <c r="D120" s="83" t="s">
        <v>24</v>
      </c>
      <c r="E120" s="84" t="b">
        <v>0</v>
      </c>
      <c r="F120" s="83" t="s">
        <v>4314</v>
      </c>
      <c r="G120" s="131">
        <v>0</v>
      </c>
      <c r="H120" s="131">
        <v>1</v>
      </c>
      <c r="I120" s="117"/>
    </row>
    <row r="121" spans="2:9" x14ac:dyDescent="0.25">
      <c r="B121" s="56" t="s">
        <v>4315</v>
      </c>
      <c r="C121" s="57" t="s">
        <v>4316</v>
      </c>
      <c r="D121" s="57" t="s">
        <v>57</v>
      </c>
      <c r="E121" s="58" t="b">
        <v>0</v>
      </c>
      <c r="F121" s="57" t="s">
        <v>4317</v>
      </c>
      <c r="G121" s="107">
        <v>0</v>
      </c>
      <c r="H121" s="107">
        <v>1</v>
      </c>
      <c r="I121" s="117"/>
    </row>
    <row r="122" spans="2:9" x14ac:dyDescent="0.25">
      <c r="B122" s="82" t="s">
        <v>4206</v>
      </c>
      <c r="C122" s="83" t="s">
        <v>2650</v>
      </c>
      <c r="D122" s="83" t="s">
        <v>24</v>
      </c>
      <c r="E122" s="84" t="b">
        <v>0</v>
      </c>
      <c r="F122" s="83" t="s">
        <v>4318</v>
      </c>
      <c r="G122" s="131">
        <v>0</v>
      </c>
      <c r="H122" s="131">
        <v>1</v>
      </c>
      <c r="I122" s="117"/>
    </row>
    <row r="123" spans="2:9" x14ac:dyDescent="0.25">
      <c r="B123" s="56" t="s">
        <v>4319</v>
      </c>
      <c r="C123" s="57" t="s">
        <v>4320</v>
      </c>
      <c r="D123" s="57" t="s">
        <v>18</v>
      </c>
      <c r="E123" s="58" t="b">
        <v>0</v>
      </c>
      <c r="F123" s="57" t="s">
        <v>4321</v>
      </c>
      <c r="G123" s="107">
        <v>0</v>
      </c>
      <c r="H123" s="107">
        <v>1</v>
      </c>
      <c r="I123" s="117"/>
    </row>
    <row r="124" spans="2:9" ht="30" x14ac:dyDescent="0.25">
      <c r="B124" s="56" t="s">
        <v>4322</v>
      </c>
      <c r="C124" s="57" t="s">
        <v>4323</v>
      </c>
      <c r="D124" s="57" t="s">
        <v>18</v>
      </c>
      <c r="E124" s="58" t="b">
        <v>0</v>
      </c>
      <c r="F124" s="57" t="s">
        <v>4324</v>
      </c>
      <c r="G124" s="107">
        <v>0</v>
      </c>
      <c r="H124" s="107">
        <v>1</v>
      </c>
      <c r="I124" s="117"/>
    </row>
    <row r="125" spans="2:9" x14ac:dyDescent="0.25">
      <c r="B125" s="56" t="s">
        <v>4322</v>
      </c>
      <c r="C125" s="57" t="s">
        <v>4325</v>
      </c>
      <c r="D125" s="57" t="s">
        <v>57</v>
      </c>
      <c r="E125" s="58" t="b">
        <v>0</v>
      </c>
      <c r="F125" s="57" t="s">
        <v>4326</v>
      </c>
      <c r="G125" s="107">
        <v>0</v>
      </c>
      <c r="H125" s="107">
        <v>1</v>
      </c>
      <c r="I125" s="117"/>
    </row>
    <row r="126" spans="2:9" ht="30" x14ac:dyDescent="0.25">
      <c r="B126" s="56" t="s">
        <v>4327</v>
      </c>
      <c r="C126" s="57" t="s">
        <v>4328</v>
      </c>
      <c r="D126" s="57" t="s">
        <v>57</v>
      </c>
      <c r="E126" s="58" t="b">
        <v>0</v>
      </c>
      <c r="F126" s="57" t="s">
        <v>4329</v>
      </c>
      <c r="G126" s="107">
        <v>0</v>
      </c>
      <c r="H126" s="107">
        <v>1</v>
      </c>
      <c r="I126" s="117"/>
    </row>
    <row r="127" spans="2:9" ht="30" x14ac:dyDescent="0.25">
      <c r="B127" s="56" t="s">
        <v>4327</v>
      </c>
      <c r="C127" s="57" t="s">
        <v>4330</v>
      </c>
      <c r="D127" s="57" t="s">
        <v>18</v>
      </c>
      <c r="E127" s="58" t="b">
        <v>0</v>
      </c>
      <c r="F127" s="57" t="s">
        <v>4331</v>
      </c>
      <c r="G127" s="107">
        <v>0</v>
      </c>
      <c r="H127" s="107">
        <v>1</v>
      </c>
      <c r="I127" s="117"/>
    </row>
    <row r="128" spans="2:9" x14ac:dyDescent="0.25">
      <c r="B128" s="56" t="s">
        <v>4332</v>
      </c>
      <c r="C128" s="57" t="s">
        <v>4333</v>
      </c>
      <c r="D128" s="57" t="s">
        <v>57</v>
      </c>
      <c r="E128" s="58" t="b">
        <v>0</v>
      </c>
      <c r="F128" s="57" t="s">
        <v>4334</v>
      </c>
      <c r="G128" s="107">
        <v>0</v>
      </c>
      <c r="H128" s="107">
        <v>1</v>
      </c>
      <c r="I128" s="117"/>
    </row>
    <row r="129" spans="2:9" ht="62.25" customHeight="1" x14ac:dyDescent="0.25">
      <c r="B129" s="56" t="s">
        <v>4335</v>
      </c>
      <c r="C129" s="57" t="s">
        <v>4336</v>
      </c>
      <c r="D129" s="57" t="s">
        <v>57</v>
      </c>
      <c r="E129" s="58" t="b">
        <v>0</v>
      </c>
      <c r="F129" s="57" t="s">
        <v>4337</v>
      </c>
      <c r="G129" s="107">
        <v>0</v>
      </c>
      <c r="H129" s="107">
        <v>1</v>
      </c>
      <c r="I129" s="117" t="s">
        <v>5301</v>
      </c>
    </row>
    <row r="130" spans="2:9" x14ac:dyDescent="0.25">
      <c r="B130" s="56" t="s">
        <v>4338</v>
      </c>
      <c r="C130" s="57" t="s">
        <v>4339</v>
      </c>
      <c r="D130" s="57" t="s">
        <v>18</v>
      </c>
      <c r="E130" s="58" t="b">
        <v>0</v>
      </c>
      <c r="F130" s="57" t="s">
        <v>4340</v>
      </c>
      <c r="G130" s="107">
        <v>0</v>
      </c>
      <c r="H130" s="107">
        <v>1</v>
      </c>
      <c r="I130" s="117"/>
    </row>
    <row r="131" spans="2:9" ht="30" x14ac:dyDescent="0.25">
      <c r="B131" s="56" t="s">
        <v>4341</v>
      </c>
      <c r="C131" s="57" t="s">
        <v>4342</v>
      </c>
      <c r="D131" s="57" t="s">
        <v>24</v>
      </c>
      <c r="E131" s="58" t="b">
        <v>0</v>
      </c>
      <c r="F131" s="57" t="s">
        <v>4343</v>
      </c>
      <c r="G131" s="107">
        <v>0</v>
      </c>
      <c r="H131" s="107">
        <v>1</v>
      </c>
      <c r="I131" s="107" t="s">
        <v>5326</v>
      </c>
    </row>
    <row r="132" spans="2:9" x14ac:dyDescent="0.25">
      <c r="B132" s="56" t="s">
        <v>4344</v>
      </c>
      <c r="C132" s="57" t="s">
        <v>4345</v>
      </c>
      <c r="D132" s="57" t="s">
        <v>18</v>
      </c>
      <c r="E132" s="58" t="b">
        <v>0</v>
      </c>
      <c r="F132" s="57" t="s">
        <v>4346</v>
      </c>
      <c r="G132" s="107">
        <v>0</v>
      </c>
      <c r="H132" s="107">
        <v>1</v>
      </c>
      <c r="I132" s="117"/>
    </row>
    <row r="133" spans="2:9" x14ac:dyDescent="0.25">
      <c r="B133" s="56" t="s">
        <v>4347</v>
      </c>
      <c r="C133" s="57" t="s">
        <v>4348</v>
      </c>
      <c r="D133" s="57" t="s">
        <v>57</v>
      </c>
      <c r="E133" s="58" t="b">
        <v>0</v>
      </c>
      <c r="F133" s="57" t="s">
        <v>4349</v>
      </c>
      <c r="G133" s="107">
        <v>0</v>
      </c>
      <c r="H133" s="107">
        <v>1</v>
      </c>
      <c r="I133" s="117"/>
    </row>
    <row r="134" spans="2:9" x14ac:dyDescent="0.25">
      <c r="B134" s="82" t="s">
        <v>4215</v>
      </c>
      <c r="C134" s="83" t="s">
        <v>4350</v>
      </c>
      <c r="D134" s="83" t="s">
        <v>24</v>
      </c>
      <c r="E134" s="84" t="b">
        <v>0</v>
      </c>
      <c r="F134" s="83" t="s">
        <v>4351</v>
      </c>
      <c r="G134" s="131">
        <v>0</v>
      </c>
      <c r="H134" s="131">
        <v>1</v>
      </c>
      <c r="I134" s="117"/>
    </row>
    <row r="135" spans="2:9" x14ac:dyDescent="0.25">
      <c r="B135" s="56" t="s">
        <v>4352</v>
      </c>
      <c r="C135" s="57" t="s">
        <v>4353</v>
      </c>
      <c r="D135" s="57" t="s">
        <v>57</v>
      </c>
      <c r="E135" s="58" t="b">
        <v>0</v>
      </c>
      <c r="F135" s="57" t="s">
        <v>4354</v>
      </c>
      <c r="G135" s="107">
        <v>0</v>
      </c>
      <c r="H135" s="107">
        <v>1</v>
      </c>
      <c r="I135" s="117"/>
    </row>
    <row r="136" spans="2:9" ht="30" x14ac:dyDescent="0.25">
      <c r="B136" s="56" t="s">
        <v>4191</v>
      </c>
      <c r="C136" s="57" t="s">
        <v>4355</v>
      </c>
      <c r="D136" s="57" t="s">
        <v>57</v>
      </c>
      <c r="E136" s="58" t="b">
        <v>1</v>
      </c>
      <c r="F136" s="57" t="s">
        <v>4356</v>
      </c>
      <c r="G136" s="107">
        <v>1</v>
      </c>
      <c r="H136" s="107">
        <v>0</v>
      </c>
      <c r="I136" s="117"/>
    </row>
    <row r="137" spans="2:9" x14ac:dyDescent="0.25">
      <c r="B137" s="82" t="s">
        <v>4357</v>
      </c>
      <c r="C137" s="83" t="s">
        <v>4358</v>
      </c>
      <c r="D137" s="83" t="s">
        <v>24</v>
      </c>
      <c r="E137" s="84" t="b">
        <v>0</v>
      </c>
      <c r="F137" s="83" t="s">
        <v>4359</v>
      </c>
      <c r="G137" s="131">
        <v>0</v>
      </c>
      <c r="H137" s="131">
        <v>1</v>
      </c>
      <c r="I137" s="117"/>
    </row>
    <row r="138" spans="2:9" ht="30" x14ac:dyDescent="0.25">
      <c r="B138" s="56" t="s">
        <v>4360</v>
      </c>
      <c r="C138" s="57" t="s">
        <v>4361</v>
      </c>
      <c r="D138" s="57" t="s">
        <v>18</v>
      </c>
      <c r="E138" s="58" t="b">
        <v>0</v>
      </c>
      <c r="F138" s="57" t="s">
        <v>4362</v>
      </c>
      <c r="G138" s="107">
        <v>0</v>
      </c>
      <c r="H138" s="107">
        <v>1</v>
      </c>
      <c r="I138" s="117"/>
    </row>
    <row r="139" spans="2:9" x14ac:dyDescent="0.25">
      <c r="B139" s="56" t="s">
        <v>4360</v>
      </c>
      <c r="C139" s="57" t="s">
        <v>4363</v>
      </c>
      <c r="D139" s="57" t="s">
        <v>12</v>
      </c>
      <c r="E139" s="58" t="b">
        <v>0</v>
      </c>
      <c r="F139" s="57" t="s">
        <v>4364</v>
      </c>
      <c r="G139" s="107">
        <v>0</v>
      </c>
      <c r="H139" s="107">
        <v>1</v>
      </c>
      <c r="I139" s="117"/>
    </row>
    <row r="140" spans="2:9" x14ac:dyDescent="0.25">
      <c r="B140" s="82" t="s">
        <v>4365</v>
      </c>
      <c r="C140" s="83" t="s">
        <v>4366</v>
      </c>
      <c r="D140" s="83" t="s">
        <v>24</v>
      </c>
      <c r="E140" s="84" t="b">
        <v>0</v>
      </c>
      <c r="F140" s="83" t="s">
        <v>4367</v>
      </c>
      <c r="G140" s="131">
        <v>0</v>
      </c>
      <c r="H140" s="131">
        <v>1</v>
      </c>
      <c r="I140" s="117"/>
    </row>
    <row r="141" spans="2:9" x14ac:dyDescent="0.25">
      <c r="B141" s="56" t="s">
        <v>4368</v>
      </c>
      <c r="C141" s="57" t="s">
        <v>4369</v>
      </c>
      <c r="D141" s="57" t="s">
        <v>18</v>
      </c>
      <c r="E141" s="58" t="b">
        <v>0</v>
      </c>
      <c r="F141" s="57" t="s">
        <v>4370</v>
      </c>
      <c r="G141" s="107">
        <v>0</v>
      </c>
      <c r="H141" s="107">
        <v>1</v>
      </c>
      <c r="I141" s="117"/>
    </row>
    <row r="142" spans="2:9" x14ac:dyDescent="0.25">
      <c r="B142" s="56" t="s">
        <v>4371</v>
      </c>
      <c r="C142" s="57" t="s">
        <v>4372</v>
      </c>
      <c r="D142" s="57" t="s">
        <v>57</v>
      </c>
      <c r="E142" s="58" t="b">
        <v>0</v>
      </c>
      <c r="F142" s="57" t="s">
        <v>4373</v>
      </c>
      <c r="G142" s="107">
        <v>0</v>
      </c>
      <c r="H142" s="107">
        <v>1</v>
      </c>
      <c r="I142" s="117"/>
    </row>
    <row r="143" spans="2:9" x14ac:dyDescent="0.25">
      <c r="B143" s="56" t="s">
        <v>4374</v>
      </c>
      <c r="C143" s="57" t="s">
        <v>4375</v>
      </c>
      <c r="D143" s="57" t="s">
        <v>57</v>
      </c>
      <c r="E143" s="58" t="b">
        <v>0</v>
      </c>
      <c r="F143" s="57" t="s">
        <v>4376</v>
      </c>
      <c r="G143" s="107">
        <v>0</v>
      </c>
      <c r="H143" s="107">
        <v>1</v>
      </c>
      <c r="I143" s="117"/>
    </row>
    <row r="144" spans="2:9" ht="30" x14ac:dyDescent="0.25">
      <c r="B144" s="56" t="s">
        <v>4377</v>
      </c>
      <c r="C144" s="57" t="s">
        <v>4378</v>
      </c>
      <c r="D144" s="57" t="s">
        <v>57</v>
      </c>
      <c r="E144" s="58" t="b">
        <v>0</v>
      </c>
      <c r="F144" s="57" t="s">
        <v>4379</v>
      </c>
      <c r="G144" s="107">
        <v>0</v>
      </c>
      <c r="H144" s="107">
        <v>1</v>
      </c>
      <c r="I144" s="117"/>
    </row>
    <row r="145" spans="2:9" x14ac:dyDescent="0.25">
      <c r="B145" s="56" t="s">
        <v>4380</v>
      </c>
      <c r="C145" s="57" t="s">
        <v>1927</v>
      </c>
      <c r="D145" s="57" t="s">
        <v>12</v>
      </c>
      <c r="E145" s="58" t="b">
        <v>0</v>
      </c>
      <c r="F145" s="57" t="s">
        <v>4381</v>
      </c>
      <c r="G145" s="107">
        <v>0</v>
      </c>
      <c r="H145" s="107">
        <v>1</v>
      </c>
      <c r="I145" s="117"/>
    </row>
    <row r="146" spans="2:9" x14ac:dyDescent="0.25">
      <c r="B146" s="56" t="s">
        <v>4380</v>
      </c>
      <c r="C146" s="57" t="s">
        <v>4382</v>
      </c>
      <c r="D146" s="57" t="s">
        <v>18</v>
      </c>
      <c r="E146" s="58" t="b">
        <v>0</v>
      </c>
      <c r="F146" s="57" t="s">
        <v>4383</v>
      </c>
      <c r="G146" s="107">
        <v>0</v>
      </c>
      <c r="H146" s="107">
        <v>1</v>
      </c>
      <c r="I146" s="117"/>
    </row>
    <row r="147" spans="2:9" x14ac:dyDescent="0.25">
      <c r="B147" s="82" t="s">
        <v>4384</v>
      </c>
      <c r="C147" s="83" t="s">
        <v>4385</v>
      </c>
      <c r="D147" s="83" t="s">
        <v>24</v>
      </c>
      <c r="E147" s="84" t="b">
        <v>0</v>
      </c>
      <c r="F147" s="83" t="s">
        <v>4386</v>
      </c>
      <c r="G147" s="131">
        <v>0</v>
      </c>
      <c r="H147" s="131">
        <v>1</v>
      </c>
      <c r="I147" s="117"/>
    </row>
    <row r="148" spans="2:9" ht="30" x14ac:dyDescent="0.25">
      <c r="B148" s="56" t="s">
        <v>4357</v>
      </c>
      <c r="C148" s="57" t="s">
        <v>1931</v>
      </c>
      <c r="D148" s="57" t="s">
        <v>57</v>
      </c>
      <c r="E148" s="58" t="b">
        <v>1</v>
      </c>
      <c r="F148" s="57" t="s">
        <v>4387</v>
      </c>
      <c r="G148" s="107">
        <v>1</v>
      </c>
      <c r="H148" s="107">
        <v>0</v>
      </c>
      <c r="I148" s="117"/>
    </row>
    <row r="149" spans="2:9" ht="30" x14ac:dyDescent="0.25">
      <c r="B149" s="82" t="s">
        <v>4297</v>
      </c>
      <c r="C149" s="83" t="s">
        <v>4388</v>
      </c>
      <c r="D149" s="83" t="s">
        <v>24</v>
      </c>
      <c r="E149" s="84" t="b">
        <v>0</v>
      </c>
      <c r="F149" s="83" t="s">
        <v>4389</v>
      </c>
      <c r="G149" s="131">
        <v>0</v>
      </c>
      <c r="H149" s="131">
        <v>1</v>
      </c>
      <c r="I149" s="117"/>
    </row>
    <row r="150" spans="2:9" x14ac:dyDescent="0.25">
      <c r="B150" s="56" t="s">
        <v>4390</v>
      </c>
      <c r="C150" s="57" t="s">
        <v>4391</v>
      </c>
      <c r="D150" s="57" t="s">
        <v>57</v>
      </c>
      <c r="E150" s="58" t="b">
        <v>0</v>
      </c>
      <c r="F150" s="57" t="s">
        <v>4392</v>
      </c>
      <c r="G150" s="107">
        <v>0</v>
      </c>
      <c r="H150" s="107">
        <v>1</v>
      </c>
      <c r="I150" s="117"/>
    </row>
    <row r="151" spans="2:9" x14ac:dyDescent="0.25">
      <c r="B151" s="56" t="s">
        <v>4393</v>
      </c>
      <c r="C151" s="57" t="s">
        <v>4394</v>
      </c>
      <c r="D151" s="57" t="s">
        <v>57</v>
      </c>
      <c r="E151" s="58" t="b">
        <v>1</v>
      </c>
      <c r="F151" s="57" t="s">
        <v>4395</v>
      </c>
      <c r="G151" s="107">
        <v>1</v>
      </c>
      <c r="H151" s="107">
        <v>0</v>
      </c>
      <c r="I151" s="117"/>
    </row>
    <row r="152" spans="2:9" ht="30" x14ac:dyDescent="0.25">
      <c r="B152" s="82" t="s">
        <v>4396</v>
      </c>
      <c r="C152" s="83" t="s">
        <v>4397</v>
      </c>
      <c r="D152" s="83" t="s">
        <v>24</v>
      </c>
      <c r="E152" s="84" t="b">
        <v>0</v>
      </c>
      <c r="F152" s="83" t="s">
        <v>4398</v>
      </c>
      <c r="G152" s="131">
        <v>0</v>
      </c>
      <c r="H152" s="131">
        <v>1</v>
      </c>
      <c r="I152" s="117"/>
    </row>
    <row r="153" spans="2:9" x14ac:dyDescent="0.25">
      <c r="B153" s="56" t="s">
        <v>4399</v>
      </c>
      <c r="C153" s="57" t="s">
        <v>4400</v>
      </c>
      <c r="D153" s="57" t="s">
        <v>57</v>
      </c>
      <c r="E153" s="58" t="b">
        <v>1</v>
      </c>
      <c r="F153" s="57" t="s">
        <v>4401</v>
      </c>
      <c r="G153" s="107">
        <v>1</v>
      </c>
      <c r="H153" s="107">
        <v>0</v>
      </c>
      <c r="I153" s="117"/>
    </row>
    <row r="154" spans="2:9" ht="30" x14ac:dyDescent="0.25">
      <c r="B154" s="56" t="s">
        <v>4158</v>
      </c>
      <c r="C154" s="57" t="s">
        <v>4402</v>
      </c>
      <c r="D154" s="57" t="s">
        <v>18</v>
      </c>
      <c r="E154" s="58" t="b">
        <v>0</v>
      </c>
      <c r="F154" s="57" t="s">
        <v>4403</v>
      </c>
      <c r="G154" s="107">
        <v>0</v>
      </c>
      <c r="H154" s="107">
        <v>1</v>
      </c>
      <c r="I154" s="117"/>
    </row>
    <row r="155" spans="2:9" x14ac:dyDescent="0.25">
      <c r="B155" s="82" t="s">
        <v>4404</v>
      </c>
      <c r="C155" s="83" t="s">
        <v>4405</v>
      </c>
      <c r="D155" s="83" t="s">
        <v>24</v>
      </c>
      <c r="E155" s="84" t="b">
        <v>0</v>
      </c>
      <c r="F155" s="83" t="s">
        <v>4406</v>
      </c>
      <c r="G155" s="131">
        <v>0</v>
      </c>
      <c r="H155" s="131">
        <v>1</v>
      </c>
      <c r="I155" s="117"/>
    </row>
    <row r="156" spans="2:9" x14ac:dyDescent="0.25">
      <c r="B156" s="82" t="s">
        <v>4319</v>
      </c>
      <c r="C156" s="83" t="s">
        <v>4407</v>
      </c>
      <c r="D156" s="83" t="s">
        <v>24</v>
      </c>
      <c r="E156" s="84" t="b">
        <v>0</v>
      </c>
      <c r="F156" s="83" t="s">
        <v>4408</v>
      </c>
      <c r="G156" s="131">
        <v>0</v>
      </c>
      <c r="H156" s="131">
        <v>1</v>
      </c>
      <c r="I156" s="117"/>
    </row>
    <row r="157" spans="2:9" ht="30" x14ac:dyDescent="0.25">
      <c r="B157" s="82" t="s">
        <v>4352</v>
      </c>
      <c r="C157" s="83" t="s">
        <v>4409</v>
      </c>
      <c r="D157" s="83" t="s">
        <v>24</v>
      </c>
      <c r="E157" s="84" t="b">
        <v>0</v>
      </c>
      <c r="F157" s="83" t="s">
        <v>4410</v>
      </c>
      <c r="G157" s="131">
        <v>0</v>
      </c>
      <c r="H157" s="131">
        <v>1</v>
      </c>
      <c r="I157" s="117"/>
    </row>
    <row r="158" spans="2:9" x14ac:dyDescent="0.25">
      <c r="B158" s="56" t="s">
        <v>4411</v>
      </c>
      <c r="C158" s="57" t="s">
        <v>4412</v>
      </c>
      <c r="D158" s="57" t="s">
        <v>57</v>
      </c>
      <c r="E158" s="58" t="b">
        <v>0</v>
      </c>
      <c r="F158" s="57" t="s">
        <v>4413</v>
      </c>
      <c r="G158" s="107">
        <v>0</v>
      </c>
      <c r="H158" s="107">
        <v>1</v>
      </c>
      <c r="I158" s="117"/>
    </row>
    <row r="159" spans="2:9" ht="30" x14ac:dyDescent="0.25">
      <c r="B159" s="56" t="s">
        <v>4414</v>
      </c>
      <c r="C159" s="57" t="s">
        <v>1707</v>
      </c>
      <c r="D159" s="57" t="s">
        <v>18</v>
      </c>
      <c r="E159" s="58" t="b">
        <v>0</v>
      </c>
      <c r="F159" s="57" t="s">
        <v>4415</v>
      </c>
      <c r="G159" s="107">
        <v>0</v>
      </c>
      <c r="H159" s="107">
        <v>1</v>
      </c>
      <c r="I159" s="117"/>
    </row>
    <row r="160" spans="2:9" x14ac:dyDescent="0.25">
      <c r="B160" s="56" t="s">
        <v>4365</v>
      </c>
      <c r="C160" s="57" t="s">
        <v>4378</v>
      </c>
      <c r="D160" s="57" t="s">
        <v>57</v>
      </c>
      <c r="E160" s="58" t="b">
        <v>1</v>
      </c>
      <c r="F160" s="57" t="s">
        <v>4416</v>
      </c>
      <c r="G160" s="107">
        <v>1</v>
      </c>
      <c r="H160" s="107">
        <v>0</v>
      </c>
      <c r="I160" s="117"/>
    </row>
    <row r="161" spans="2:9" x14ac:dyDescent="0.25">
      <c r="B161" s="56" t="s">
        <v>4417</v>
      </c>
      <c r="C161" s="57" t="s">
        <v>4418</v>
      </c>
      <c r="D161" s="57" t="s">
        <v>18</v>
      </c>
      <c r="E161" s="58" t="b">
        <v>0</v>
      </c>
      <c r="F161" s="57" t="s">
        <v>4419</v>
      </c>
      <c r="G161" s="107">
        <v>0</v>
      </c>
      <c r="H161" s="107">
        <v>1</v>
      </c>
      <c r="I161" s="117"/>
    </row>
    <row r="162" spans="2:9" x14ac:dyDescent="0.25">
      <c r="B162" s="56" t="s">
        <v>4420</v>
      </c>
      <c r="C162" s="57" t="s">
        <v>4421</v>
      </c>
      <c r="D162" s="57" t="s">
        <v>18</v>
      </c>
      <c r="E162" s="58" t="b">
        <v>0</v>
      </c>
      <c r="F162" s="57" t="s">
        <v>4422</v>
      </c>
      <c r="G162" s="107">
        <v>0</v>
      </c>
      <c r="H162" s="107">
        <v>1</v>
      </c>
      <c r="I162" s="117"/>
    </row>
    <row r="163" spans="2:9" x14ac:dyDescent="0.25">
      <c r="B163" s="56" t="s">
        <v>4423</v>
      </c>
      <c r="C163" s="57" t="s">
        <v>4424</v>
      </c>
      <c r="D163" s="57" t="s">
        <v>18</v>
      </c>
      <c r="E163" s="58" t="b">
        <v>0</v>
      </c>
      <c r="F163" s="57" t="s">
        <v>4425</v>
      </c>
      <c r="G163" s="107">
        <v>0</v>
      </c>
      <c r="H163" s="107">
        <v>1</v>
      </c>
      <c r="I163" s="117"/>
    </row>
    <row r="164" spans="2:9" x14ac:dyDescent="0.25">
      <c r="B164" s="82" t="s">
        <v>4426</v>
      </c>
      <c r="C164" s="83" t="s">
        <v>4427</v>
      </c>
      <c r="D164" s="83" t="s">
        <v>24</v>
      </c>
      <c r="E164" s="84" t="b">
        <v>0</v>
      </c>
      <c r="F164" s="83" t="s">
        <v>4428</v>
      </c>
      <c r="G164" s="131">
        <v>0</v>
      </c>
      <c r="H164" s="131">
        <v>1</v>
      </c>
      <c r="I164" s="117"/>
    </row>
    <row r="165" spans="2:9" x14ac:dyDescent="0.25">
      <c r="B165" s="56" t="s">
        <v>4429</v>
      </c>
      <c r="C165" s="57" t="s">
        <v>4430</v>
      </c>
      <c r="D165" s="57" t="s">
        <v>12</v>
      </c>
      <c r="E165" s="58" t="b">
        <v>0</v>
      </c>
      <c r="F165" s="57" t="s">
        <v>4431</v>
      </c>
      <c r="G165" s="107">
        <v>0</v>
      </c>
      <c r="H165" s="107">
        <v>1</v>
      </c>
      <c r="I165" s="117"/>
    </row>
    <row r="166" spans="2:9" ht="90" x14ac:dyDescent="0.25">
      <c r="B166" s="82" t="s">
        <v>4432</v>
      </c>
      <c r="C166" s="83" t="s">
        <v>4433</v>
      </c>
      <c r="D166" s="83" t="s">
        <v>24</v>
      </c>
      <c r="E166" s="84" t="b">
        <v>0</v>
      </c>
      <c r="F166" s="83" t="s">
        <v>4434</v>
      </c>
      <c r="G166" s="131">
        <v>0</v>
      </c>
      <c r="H166" s="131">
        <v>1</v>
      </c>
      <c r="I166" s="117" t="s">
        <v>5289</v>
      </c>
    </row>
    <row r="167" spans="2:9" x14ac:dyDescent="0.25">
      <c r="B167" s="56" t="s">
        <v>4435</v>
      </c>
      <c r="C167" s="57" t="s">
        <v>4436</v>
      </c>
      <c r="D167" s="57" t="s">
        <v>18</v>
      </c>
      <c r="E167" s="58" t="b">
        <v>0</v>
      </c>
      <c r="F167" s="57" t="s">
        <v>4437</v>
      </c>
      <c r="G167" s="107">
        <v>0</v>
      </c>
      <c r="H167" s="107">
        <v>1</v>
      </c>
      <c r="I167" s="117"/>
    </row>
    <row r="168" spans="2:9" x14ac:dyDescent="0.25">
      <c r="B168" s="82" t="s">
        <v>4438</v>
      </c>
      <c r="C168" s="83" t="s">
        <v>4439</v>
      </c>
      <c r="D168" s="83" t="s">
        <v>24</v>
      </c>
      <c r="E168" s="84" t="b">
        <v>0</v>
      </c>
      <c r="F168" s="83" t="s">
        <v>4440</v>
      </c>
      <c r="G168" s="131">
        <v>0</v>
      </c>
      <c r="H168" s="131">
        <v>1</v>
      </c>
      <c r="I168" s="117"/>
    </row>
    <row r="169" spans="2:9" x14ac:dyDescent="0.25">
      <c r="B169" s="82" t="s">
        <v>4441</v>
      </c>
      <c r="C169" s="83" t="s">
        <v>4442</v>
      </c>
      <c r="D169" s="83" t="s">
        <v>24</v>
      </c>
      <c r="E169" s="84" t="b">
        <v>0</v>
      </c>
      <c r="F169" s="83" t="s">
        <v>4443</v>
      </c>
      <c r="G169" s="131">
        <v>0</v>
      </c>
      <c r="H169" s="131">
        <v>1</v>
      </c>
      <c r="I169" s="117"/>
    </row>
    <row r="170" spans="2:9" x14ac:dyDescent="0.25">
      <c r="B170" s="82" t="s">
        <v>4444</v>
      </c>
      <c r="C170" s="83" t="s">
        <v>4445</v>
      </c>
      <c r="D170" s="83" t="s">
        <v>24</v>
      </c>
      <c r="E170" s="84" t="b">
        <v>0</v>
      </c>
      <c r="F170" s="83" t="s">
        <v>4446</v>
      </c>
      <c r="G170" s="131">
        <v>0</v>
      </c>
      <c r="H170" s="131">
        <v>1</v>
      </c>
      <c r="I170" s="117"/>
    </row>
    <row r="171" spans="2:9" ht="30" x14ac:dyDescent="0.25">
      <c r="B171" s="56" t="s">
        <v>4447</v>
      </c>
      <c r="C171" s="57" t="s">
        <v>4448</v>
      </c>
      <c r="D171" s="57" t="s">
        <v>18</v>
      </c>
      <c r="E171" s="58" t="b">
        <v>0</v>
      </c>
      <c r="F171" s="57" t="s">
        <v>4449</v>
      </c>
      <c r="G171" s="107">
        <v>0</v>
      </c>
      <c r="H171" s="107">
        <v>1</v>
      </c>
      <c r="I171" s="117"/>
    </row>
    <row r="172" spans="2:9" x14ac:dyDescent="0.25">
      <c r="B172" s="56" t="s">
        <v>4450</v>
      </c>
      <c r="C172" s="57" t="s">
        <v>4451</v>
      </c>
      <c r="D172" s="57" t="s">
        <v>12</v>
      </c>
      <c r="E172" s="58" t="b">
        <v>0</v>
      </c>
      <c r="F172" s="57" t="s">
        <v>4452</v>
      </c>
      <c r="G172" s="107">
        <v>0</v>
      </c>
      <c r="H172" s="107">
        <v>1</v>
      </c>
      <c r="I172" s="117"/>
    </row>
    <row r="173" spans="2:9" x14ac:dyDescent="0.25">
      <c r="B173" s="56" t="s">
        <v>4453</v>
      </c>
      <c r="C173" s="57" t="s">
        <v>4454</v>
      </c>
      <c r="D173" s="57" t="s">
        <v>18</v>
      </c>
      <c r="E173" s="58" t="b">
        <v>0</v>
      </c>
      <c r="F173" s="57" t="s">
        <v>4455</v>
      </c>
      <c r="G173" s="107">
        <v>0</v>
      </c>
      <c r="H173" s="107">
        <v>1</v>
      </c>
      <c r="I173" s="117"/>
    </row>
    <row r="174" spans="2:9" x14ac:dyDescent="0.25">
      <c r="B174" s="82" t="s">
        <v>4411</v>
      </c>
      <c r="C174" s="83" t="s">
        <v>4456</v>
      </c>
      <c r="D174" s="83" t="s">
        <v>24</v>
      </c>
      <c r="E174" s="84" t="b">
        <v>0</v>
      </c>
      <c r="F174" s="83" t="s">
        <v>4457</v>
      </c>
      <c r="G174" s="131">
        <v>0</v>
      </c>
      <c r="H174" s="131">
        <v>1</v>
      </c>
      <c r="I174" s="117"/>
    </row>
    <row r="175" spans="2:9" x14ac:dyDescent="0.25">
      <c r="B175" s="82" t="s">
        <v>4458</v>
      </c>
      <c r="C175" s="83" t="s">
        <v>4459</v>
      </c>
      <c r="D175" s="83" t="s">
        <v>24</v>
      </c>
      <c r="E175" s="84" t="b">
        <v>0</v>
      </c>
      <c r="F175" s="83" t="s">
        <v>4460</v>
      </c>
      <c r="G175" s="131">
        <v>0</v>
      </c>
      <c r="H175" s="131">
        <v>1</v>
      </c>
      <c r="I175" s="117"/>
    </row>
    <row r="176" spans="2:9" x14ac:dyDescent="0.25">
      <c r="B176" s="56" t="s">
        <v>4461</v>
      </c>
      <c r="C176" s="57" t="s">
        <v>4462</v>
      </c>
      <c r="D176" s="57" t="s">
        <v>57</v>
      </c>
      <c r="E176" s="58" t="b">
        <v>1</v>
      </c>
      <c r="F176" s="57" t="s">
        <v>4463</v>
      </c>
      <c r="G176" s="107">
        <v>1</v>
      </c>
      <c r="H176" s="107">
        <v>0</v>
      </c>
      <c r="I176" s="117"/>
    </row>
    <row r="177" spans="2:9" ht="30" x14ac:dyDescent="0.25">
      <c r="B177" s="56" t="s">
        <v>4464</v>
      </c>
      <c r="C177" s="57" t="s">
        <v>4465</v>
      </c>
      <c r="D177" s="57" t="s">
        <v>57</v>
      </c>
      <c r="E177" s="58" t="b">
        <v>0</v>
      </c>
      <c r="F177" s="57" t="s">
        <v>4466</v>
      </c>
      <c r="G177" s="107">
        <v>0</v>
      </c>
      <c r="H177" s="107">
        <v>1</v>
      </c>
      <c r="I177" s="117"/>
    </row>
    <row r="178" spans="2:9" x14ac:dyDescent="0.25">
      <c r="B178" s="82" t="s">
        <v>4467</v>
      </c>
      <c r="C178" s="83" t="s">
        <v>4468</v>
      </c>
      <c r="D178" s="83" t="s">
        <v>24</v>
      </c>
      <c r="E178" s="84" t="b">
        <v>0</v>
      </c>
      <c r="F178" s="83" t="s">
        <v>4469</v>
      </c>
      <c r="G178" s="131">
        <v>0</v>
      </c>
      <c r="H178" s="131">
        <v>1</v>
      </c>
      <c r="I178" s="117"/>
    </row>
    <row r="179" spans="2:9" x14ac:dyDescent="0.25">
      <c r="B179" s="56" t="s">
        <v>4470</v>
      </c>
      <c r="C179" s="57" t="s">
        <v>4471</v>
      </c>
      <c r="D179" s="57" t="s">
        <v>18</v>
      </c>
      <c r="E179" s="58" t="b">
        <v>0</v>
      </c>
      <c r="F179" s="57" t="s">
        <v>4472</v>
      </c>
      <c r="G179" s="107">
        <v>0</v>
      </c>
      <c r="H179" s="107">
        <v>1</v>
      </c>
      <c r="I179" s="117"/>
    </row>
    <row r="180" spans="2:9" x14ac:dyDescent="0.25">
      <c r="B180" s="82" t="s">
        <v>4473</v>
      </c>
      <c r="C180" s="83" t="s">
        <v>4474</v>
      </c>
      <c r="D180" s="83" t="s">
        <v>24</v>
      </c>
      <c r="E180" s="84" t="b">
        <v>0</v>
      </c>
      <c r="F180" s="83" t="s">
        <v>4475</v>
      </c>
      <c r="G180" s="131">
        <v>0</v>
      </c>
      <c r="H180" s="131">
        <v>2</v>
      </c>
      <c r="I180" s="117"/>
    </row>
    <row r="181" spans="2:9" ht="30" x14ac:dyDescent="0.25">
      <c r="B181" s="56" t="s">
        <v>4476</v>
      </c>
      <c r="C181" s="57" t="s">
        <v>4477</v>
      </c>
      <c r="D181" s="57" t="s">
        <v>57</v>
      </c>
      <c r="E181" s="58" t="b">
        <v>1</v>
      </c>
      <c r="F181" s="57" t="s">
        <v>4478</v>
      </c>
      <c r="G181" s="107">
        <v>1</v>
      </c>
      <c r="H181" s="107">
        <v>0</v>
      </c>
      <c r="I181" s="117"/>
    </row>
    <row r="182" spans="2:9" x14ac:dyDescent="0.25">
      <c r="B182" s="56" t="s">
        <v>4479</v>
      </c>
      <c r="C182" s="57" t="s">
        <v>4480</v>
      </c>
      <c r="D182" s="57" t="s">
        <v>12</v>
      </c>
      <c r="E182" s="58" t="b">
        <v>0</v>
      </c>
      <c r="F182" s="57" t="s">
        <v>4481</v>
      </c>
      <c r="G182" s="107">
        <v>0</v>
      </c>
      <c r="H182" s="107">
        <v>1</v>
      </c>
      <c r="I182" s="117"/>
    </row>
    <row r="183" spans="2:9" x14ac:dyDescent="0.25">
      <c r="B183" s="56" t="s">
        <v>4482</v>
      </c>
      <c r="C183" s="57" t="s">
        <v>4483</v>
      </c>
      <c r="D183" s="57" t="s">
        <v>57</v>
      </c>
      <c r="E183" s="58" t="b">
        <v>0</v>
      </c>
      <c r="F183" s="57" t="s">
        <v>4484</v>
      </c>
      <c r="G183" s="107">
        <v>0</v>
      </c>
      <c r="H183" s="107">
        <v>1</v>
      </c>
      <c r="I183" s="117"/>
    </row>
    <row r="184" spans="2:9" x14ac:dyDescent="0.25">
      <c r="B184" s="56" t="s">
        <v>4485</v>
      </c>
      <c r="C184" s="57" t="s">
        <v>4486</v>
      </c>
      <c r="D184" s="57" t="s">
        <v>18</v>
      </c>
      <c r="E184" s="58" t="b">
        <v>0</v>
      </c>
      <c r="F184" s="57" t="s">
        <v>4487</v>
      </c>
      <c r="G184" s="107">
        <v>0</v>
      </c>
      <c r="H184" s="107">
        <v>1</v>
      </c>
      <c r="I184" s="117"/>
    </row>
    <row r="185" spans="2:9" ht="30" x14ac:dyDescent="0.25">
      <c r="B185" s="82" t="s">
        <v>4488</v>
      </c>
      <c r="C185" s="83" t="s">
        <v>4489</v>
      </c>
      <c r="D185" s="83" t="s">
        <v>24</v>
      </c>
      <c r="E185" s="84" t="b">
        <v>0</v>
      </c>
      <c r="F185" s="83" t="s">
        <v>4490</v>
      </c>
      <c r="G185" s="131">
        <v>0</v>
      </c>
      <c r="H185" s="131">
        <v>1</v>
      </c>
      <c r="I185" s="117"/>
    </row>
    <row r="186" spans="2:9" x14ac:dyDescent="0.25">
      <c r="B186" s="56" t="s">
        <v>4491</v>
      </c>
      <c r="C186" s="57" t="s">
        <v>4492</v>
      </c>
      <c r="D186" s="57" t="s">
        <v>18</v>
      </c>
      <c r="E186" s="58" t="b">
        <v>0</v>
      </c>
      <c r="F186" s="57" t="s">
        <v>4493</v>
      </c>
      <c r="G186" s="107">
        <v>0</v>
      </c>
      <c r="H186" s="107">
        <v>1</v>
      </c>
      <c r="I186" s="117"/>
    </row>
    <row r="187" spans="2:9" ht="30" x14ac:dyDescent="0.25">
      <c r="B187" s="56" t="s">
        <v>4494</v>
      </c>
      <c r="C187" s="57" t="s">
        <v>4495</v>
      </c>
      <c r="D187" s="57" t="s">
        <v>18</v>
      </c>
      <c r="E187" s="58" t="b">
        <v>0</v>
      </c>
      <c r="F187" s="57" t="s">
        <v>4496</v>
      </c>
      <c r="G187" s="107">
        <v>0</v>
      </c>
      <c r="H187" s="107">
        <v>1</v>
      </c>
      <c r="I187" s="117"/>
    </row>
    <row r="188" spans="2:9" x14ac:dyDescent="0.25">
      <c r="B188" s="56" t="s">
        <v>4494</v>
      </c>
      <c r="C188" s="57" t="s">
        <v>4497</v>
      </c>
      <c r="D188" s="57" t="s">
        <v>57</v>
      </c>
      <c r="E188" s="58" t="b">
        <v>0</v>
      </c>
      <c r="F188" s="57" t="s">
        <v>4498</v>
      </c>
      <c r="G188" s="107">
        <v>0</v>
      </c>
      <c r="H188" s="107">
        <v>1</v>
      </c>
      <c r="I188" s="117"/>
    </row>
    <row r="189" spans="2:9" x14ac:dyDescent="0.25">
      <c r="B189" s="56" t="s">
        <v>4499</v>
      </c>
      <c r="C189" s="57" t="s">
        <v>4500</v>
      </c>
      <c r="D189" s="57" t="s">
        <v>57</v>
      </c>
      <c r="E189" s="58" t="b">
        <v>0</v>
      </c>
      <c r="F189" s="57" t="s">
        <v>4501</v>
      </c>
      <c r="G189" s="107">
        <v>0</v>
      </c>
      <c r="H189" s="107">
        <v>1</v>
      </c>
      <c r="I189" s="117"/>
    </row>
    <row r="190" spans="2:9" ht="30" x14ac:dyDescent="0.25">
      <c r="B190" s="82" t="s">
        <v>4447</v>
      </c>
      <c r="C190" s="83" t="s">
        <v>4502</v>
      </c>
      <c r="D190" s="83" t="s">
        <v>24</v>
      </c>
      <c r="E190" s="84" t="b">
        <v>0</v>
      </c>
      <c r="F190" s="83" t="s">
        <v>4503</v>
      </c>
      <c r="G190" s="131">
        <v>0</v>
      </c>
      <c r="H190" s="131">
        <v>2</v>
      </c>
      <c r="I190" s="117"/>
    </row>
    <row r="191" spans="2:9" x14ac:dyDescent="0.25">
      <c r="B191" s="56" t="s">
        <v>4196</v>
      </c>
      <c r="C191" s="57" t="s">
        <v>4504</v>
      </c>
      <c r="D191" s="57" t="s">
        <v>18</v>
      </c>
      <c r="E191" s="58" t="b">
        <v>0</v>
      </c>
      <c r="F191" s="57" t="s">
        <v>4505</v>
      </c>
      <c r="G191" s="107">
        <v>0</v>
      </c>
      <c r="H191" s="107">
        <v>1</v>
      </c>
      <c r="I191" s="117"/>
    </row>
    <row r="192" spans="2:9" x14ac:dyDescent="0.25">
      <c r="B192" s="82" t="s">
        <v>4506</v>
      </c>
      <c r="C192" s="83" t="s">
        <v>4507</v>
      </c>
      <c r="D192" s="83" t="s">
        <v>24</v>
      </c>
      <c r="E192" s="84" t="b">
        <v>0</v>
      </c>
      <c r="F192" s="83" t="s">
        <v>4508</v>
      </c>
      <c r="G192" s="131">
        <v>0</v>
      </c>
      <c r="H192" s="131">
        <v>1</v>
      </c>
      <c r="I192" s="117"/>
    </row>
    <row r="193" spans="2:9" x14ac:dyDescent="0.25">
      <c r="B193" s="82" t="s">
        <v>4509</v>
      </c>
      <c r="C193" s="83" t="s">
        <v>4510</v>
      </c>
      <c r="D193" s="83" t="s">
        <v>24</v>
      </c>
      <c r="E193" s="84" t="b">
        <v>0</v>
      </c>
      <c r="F193" s="83" t="s">
        <v>4511</v>
      </c>
      <c r="G193" s="131">
        <v>0</v>
      </c>
      <c r="H193" s="131">
        <v>1</v>
      </c>
      <c r="I193" s="117"/>
    </row>
    <row r="194" spans="2:9" x14ac:dyDescent="0.25">
      <c r="B194" s="56" t="s">
        <v>4512</v>
      </c>
      <c r="C194" s="57" t="s">
        <v>4513</v>
      </c>
      <c r="D194" s="57" t="s">
        <v>57</v>
      </c>
      <c r="E194" s="58" t="b">
        <v>0</v>
      </c>
      <c r="F194" s="57" t="s">
        <v>4514</v>
      </c>
      <c r="G194" s="107">
        <v>0</v>
      </c>
      <c r="H194" s="107">
        <v>1</v>
      </c>
      <c r="I194" s="117"/>
    </row>
    <row r="195" spans="2:9" ht="30" x14ac:dyDescent="0.25">
      <c r="B195" s="56" t="s">
        <v>4515</v>
      </c>
      <c r="C195" s="57" t="s">
        <v>4516</v>
      </c>
      <c r="D195" s="57" t="s">
        <v>57</v>
      </c>
      <c r="E195" s="58" t="b">
        <v>1</v>
      </c>
      <c r="F195" s="57" t="s">
        <v>4517</v>
      </c>
      <c r="G195" s="107">
        <v>1</v>
      </c>
      <c r="H195" s="107">
        <v>0</v>
      </c>
      <c r="I195" s="117"/>
    </row>
    <row r="196" spans="2:9" x14ac:dyDescent="0.25">
      <c r="B196" s="82" t="s">
        <v>4485</v>
      </c>
      <c r="C196" s="83" t="s">
        <v>4518</v>
      </c>
      <c r="D196" s="83" t="s">
        <v>24</v>
      </c>
      <c r="E196" s="84" t="b">
        <v>0</v>
      </c>
      <c r="F196" s="83" t="s">
        <v>4519</v>
      </c>
      <c r="G196" s="131">
        <v>0</v>
      </c>
      <c r="H196" s="131">
        <v>1</v>
      </c>
      <c r="I196" s="117"/>
    </row>
    <row r="197" spans="2:9" x14ac:dyDescent="0.25">
      <c r="B197" s="82" t="s">
        <v>4196</v>
      </c>
      <c r="C197" s="83" t="s">
        <v>4520</v>
      </c>
      <c r="D197" s="83" t="s">
        <v>24</v>
      </c>
      <c r="E197" s="84" t="b">
        <v>0</v>
      </c>
      <c r="F197" s="83" t="s">
        <v>4521</v>
      </c>
      <c r="G197" s="131">
        <v>0</v>
      </c>
      <c r="H197" s="131">
        <v>1</v>
      </c>
      <c r="I197" s="117"/>
    </row>
    <row r="198" spans="2:9" x14ac:dyDescent="0.25">
      <c r="B198" s="82" t="s">
        <v>4196</v>
      </c>
      <c r="C198" s="83" t="s">
        <v>4522</v>
      </c>
      <c r="D198" s="83" t="s">
        <v>24</v>
      </c>
      <c r="E198" s="84" t="b">
        <v>0</v>
      </c>
      <c r="F198" s="83" t="s">
        <v>4523</v>
      </c>
      <c r="G198" s="131">
        <v>0</v>
      </c>
      <c r="H198" s="131">
        <v>1</v>
      </c>
      <c r="I198" s="117"/>
    </row>
    <row r="199" spans="2:9" x14ac:dyDescent="0.25">
      <c r="B199" s="56" t="s">
        <v>4524</v>
      </c>
      <c r="C199" s="57" t="s">
        <v>1623</v>
      </c>
      <c r="D199" s="57" t="s">
        <v>57</v>
      </c>
      <c r="E199" s="58" t="b">
        <v>0</v>
      </c>
      <c r="F199" s="57" t="s">
        <v>4525</v>
      </c>
      <c r="G199" s="107">
        <v>0</v>
      </c>
      <c r="H199" s="107">
        <v>1</v>
      </c>
      <c r="I199" s="117"/>
    </row>
    <row r="200" spans="2:9" x14ac:dyDescent="0.25">
      <c r="B200" s="56" t="s">
        <v>4526</v>
      </c>
      <c r="C200" s="57" t="s">
        <v>3034</v>
      </c>
      <c r="D200" s="57" t="s">
        <v>18</v>
      </c>
      <c r="E200" s="58" t="b">
        <v>0</v>
      </c>
      <c r="F200" s="57" t="s">
        <v>4527</v>
      </c>
      <c r="G200" s="107">
        <v>0</v>
      </c>
      <c r="H200" s="107">
        <v>1</v>
      </c>
      <c r="I200" s="117"/>
    </row>
    <row r="201" spans="2:9" ht="30" x14ac:dyDescent="0.25">
      <c r="B201" s="82" t="s">
        <v>4528</v>
      </c>
      <c r="C201" s="83" t="s">
        <v>4529</v>
      </c>
      <c r="D201" s="83" t="s">
        <v>24</v>
      </c>
      <c r="E201" s="84" t="b">
        <v>0</v>
      </c>
      <c r="F201" s="83" t="s">
        <v>4530</v>
      </c>
      <c r="G201" s="131">
        <v>0</v>
      </c>
      <c r="H201" s="131">
        <v>1</v>
      </c>
      <c r="I201" s="117"/>
    </row>
    <row r="202" spans="2:9" x14ac:dyDescent="0.25">
      <c r="B202" s="56" t="s">
        <v>4531</v>
      </c>
      <c r="C202" s="57" t="s">
        <v>987</v>
      </c>
      <c r="D202" s="57" t="s">
        <v>18</v>
      </c>
      <c r="E202" s="58" t="b">
        <v>0</v>
      </c>
      <c r="F202" s="57" t="s">
        <v>4532</v>
      </c>
      <c r="G202" s="107">
        <v>0</v>
      </c>
      <c r="H202" s="107">
        <v>1</v>
      </c>
      <c r="I202" s="117"/>
    </row>
    <row r="203" spans="2:9" ht="30" x14ac:dyDescent="0.25">
      <c r="B203" s="56" t="s">
        <v>4533</v>
      </c>
      <c r="C203" s="57" t="s">
        <v>4534</v>
      </c>
      <c r="D203" s="57" t="s">
        <v>57</v>
      </c>
      <c r="E203" s="58" t="b">
        <v>0</v>
      </c>
      <c r="F203" s="57" t="s">
        <v>4535</v>
      </c>
      <c r="G203" s="107">
        <v>0</v>
      </c>
      <c r="H203" s="107">
        <v>1</v>
      </c>
      <c r="I203" s="117"/>
    </row>
    <row r="204" spans="2:9" x14ac:dyDescent="0.25">
      <c r="B204" s="82" t="s">
        <v>4536</v>
      </c>
      <c r="C204" s="83" t="s">
        <v>4537</v>
      </c>
      <c r="D204" s="83" t="s">
        <v>24</v>
      </c>
      <c r="E204" s="84" t="b">
        <v>0</v>
      </c>
      <c r="F204" s="83" t="s">
        <v>4538</v>
      </c>
      <c r="G204" s="131">
        <v>0</v>
      </c>
      <c r="H204" s="131">
        <v>1</v>
      </c>
      <c r="I204" s="117"/>
    </row>
    <row r="205" spans="2:9" x14ac:dyDescent="0.25">
      <c r="B205" s="56" t="s">
        <v>4539</v>
      </c>
      <c r="C205" s="57" t="s">
        <v>4540</v>
      </c>
      <c r="D205" s="57" t="s">
        <v>57</v>
      </c>
      <c r="E205" s="58" t="b">
        <v>1</v>
      </c>
      <c r="F205" s="57" t="s">
        <v>4541</v>
      </c>
      <c r="G205" s="107">
        <v>1</v>
      </c>
      <c r="H205" s="107">
        <v>0</v>
      </c>
      <c r="I205" s="117"/>
    </row>
    <row r="206" spans="2:9" x14ac:dyDescent="0.25">
      <c r="B206" s="56" t="s">
        <v>4542</v>
      </c>
      <c r="C206" s="57" t="s">
        <v>4543</v>
      </c>
      <c r="D206" s="57" t="s">
        <v>18</v>
      </c>
      <c r="E206" s="58" t="b">
        <v>0</v>
      </c>
      <c r="F206" s="57" t="s">
        <v>4544</v>
      </c>
      <c r="G206" s="107">
        <v>0</v>
      </c>
      <c r="H206" s="107">
        <v>1</v>
      </c>
      <c r="I206" s="117"/>
    </row>
    <row r="207" spans="2:9" x14ac:dyDescent="0.25">
      <c r="B207" s="56" t="s">
        <v>4545</v>
      </c>
      <c r="C207" s="57" t="s">
        <v>4546</v>
      </c>
      <c r="D207" s="57" t="s">
        <v>18</v>
      </c>
      <c r="E207" s="58" t="b">
        <v>0</v>
      </c>
      <c r="F207" s="57" t="s">
        <v>4547</v>
      </c>
      <c r="G207" s="107">
        <v>0</v>
      </c>
      <c r="H207" s="107">
        <v>1</v>
      </c>
      <c r="I207" s="117"/>
    </row>
    <row r="208" spans="2:9" x14ac:dyDescent="0.25">
      <c r="B208" s="82" t="s">
        <v>4545</v>
      </c>
      <c r="C208" s="83" t="s">
        <v>1707</v>
      </c>
      <c r="D208" s="83" t="s">
        <v>24</v>
      </c>
      <c r="E208" s="84" t="b">
        <v>0</v>
      </c>
      <c r="F208" s="83" t="s">
        <v>4548</v>
      </c>
      <c r="G208" s="131">
        <v>0</v>
      </c>
      <c r="H208" s="131">
        <v>1</v>
      </c>
      <c r="I208" s="117"/>
    </row>
    <row r="209" spans="2:9" x14ac:dyDescent="0.25">
      <c r="B209" s="56" t="s">
        <v>4549</v>
      </c>
      <c r="C209" s="57" t="s">
        <v>4550</v>
      </c>
      <c r="D209" s="57" t="s">
        <v>57</v>
      </c>
      <c r="E209" s="58" t="b">
        <v>0</v>
      </c>
      <c r="F209" s="57" t="s">
        <v>4551</v>
      </c>
      <c r="G209" s="107">
        <v>0</v>
      </c>
      <c r="H209" s="107">
        <v>1</v>
      </c>
      <c r="I209" s="117"/>
    </row>
    <row r="210" spans="2:9" x14ac:dyDescent="0.25">
      <c r="B210" s="82" t="s">
        <v>4549</v>
      </c>
      <c r="C210" s="83" t="s">
        <v>4552</v>
      </c>
      <c r="D210" s="83" t="s">
        <v>24</v>
      </c>
      <c r="E210" s="84" t="b">
        <v>0</v>
      </c>
      <c r="F210" s="83" t="s">
        <v>4553</v>
      </c>
      <c r="G210" s="131">
        <v>0</v>
      </c>
      <c r="H210" s="131">
        <v>1</v>
      </c>
      <c r="I210" s="117"/>
    </row>
    <row r="211" spans="2:9" x14ac:dyDescent="0.25">
      <c r="B211" s="56" t="s">
        <v>4554</v>
      </c>
      <c r="C211" s="57" t="s">
        <v>4555</v>
      </c>
      <c r="D211" s="57" t="s">
        <v>18</v>
      </c>
      <c r="E211" s="58" t="b">
        <v>0</v>
      </c>
      <c r="F211" s="57" t="s">
        <v>4556</v>
      </c>
      <c r="G211" s="107">
        <v>0</v>
      </c>
      <c r="H211" s="107">
        <v>1</v>
      </c>
      <c r="I211" s="117"/>
    </row>
    <row r="212" spans="2:9" x14ac:dyDescent="0.25">
      <c r="B212" s="56" t="s">
        <v>4188</v>
      </c>
      <c r="C212" s="57" t="s">
        <v>4557</v>
      </c>
      <c r="D212" s="57" t="s">
        <v>57</v>
      </c>
      <c r="E212" s="58" t="b">
        <v>1</v>
      </c>
      <c r="F212" s="57" t="s">
        <v>4558</v>
      </c>
      <c r="G212" s="107">
        <v>1</v>
      </c>
      <c r="H212" s="107">
        <v>0</v>
      </c>
      <c r="I212" s="117"/>
    </row>
    <row r="213" spans="2:9" x14ac:dyDescent="0.25">
      <c r="B213" s="56" t="s">
        <v>4559</v>
      </c>
      <c r="C213" s="57" t="s">
        <v>4560</v>
      </c>
      <c r="D213" s="57" t="s">
        <v>57</v>
      </c>
      <c r="E213" s="58" t="b">
        <v>1</v>
      </c>
      <c r="F213" s="57" t="s">
        <v>4561</v>
      </c>
      <c r="G213" s="107">
        <v>1</v>
      </c>
      <c r="H213" s="107">
        <v>0</v>
      </c>
      <c r="I213" s="117"/>
    </row>
    <row r="214" spans="2:9" ht="30" x14ac:dyDescent="0.25">
      <c r="B214" s="56" t="s">
        <v>4562</v>
      </c>
      <c r="C214" s="57" t="s">
        <v>4563</v>
      </c>
      <c r="D214" s="57" t="s">
        <v>18</v>
      </c>
      <c r="E214" s="58" t="b">
        <v>0</v>
      </c>
      <c r="F214" s="57" t="s">
        <v>4564</v>
      </c>
      <c r="G214" s="107">
        <v>0</v>
      </c>
      <c r="H214" s="107">
        <v>1</v>
      </c>
      <c r="I214" s="117"/>
    </row>
    <row r="215" spans="2:9" x14ac:dyDescent="0.25">
      <c r="B215" s="56" t="s">
        <v>4088</v>
      </c>
      <c r="C215" s="57" t="s">
        <v>4565</v>
      </c>
      <c r="D215" s="57" t="s">
        <v>57</v>
      </c>
      <c r="E215" s="58" t="b">
        <v>1</v>
      </c>
      <c r="F215" s="57" t="s">
        <v>4566</v>
      </c>
      <c r="G215" s="107">
        <v>1</v>
      </c>
      <c r="H215" s="107">
        <v>0</v>
      </c>
      <c r="I215" s="117"/>
    </row>
    <row r="216" spans="2:9" x14ac:dyDescent="0.25">
      <c r="I216" s="117"/>
    </row>
    <row r="217" spans="2:9" x14ac:dyDescent="0.25">
      <c r="I217" s="117"/>
    </row>
    <row r="218" spans="2:9" x14ac:dyDescent="0.25">
      <c r="I218" s="117"/>
    </row>
    <row r="219" spans="2:9" x14ac:dyDescent="0.25">
      <c r="I219" s="117"/>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178"/>
  <sheetViews>
    <sheetView workbookViewId="0">
      <selection activeCell="I16" sqref="I16"/>
    </sheetView>
  </sheetViews>
  <sheetFormatPr defaultRowHeight="15" x14ac:dyDescent="0.25"/>
  <cols>
    <col min="2" max="2" width="16.7109375" bestFit="1" customWidth="1"/>
    <col min="3" max="3" width="20.42578125" customWidth="1"/>
    <col min="4" max="4" width="9.28515625" bestFit="1" customWidth="1"/>
    <col min="5" max="5" width="9.42578125" bestFit="1" customWidth="1"/>
    <col min="6" max="6" width="53.7109375" bestFit="1" customWidth="1"/>
    <col min="7" max="7" width="10.28515625" customWidth="1"/>
    <col min="8" max="8" width="12" customWidth="1"/>
    <col min="9" max="9" width="39.42578125" customWidth="1"/>
  </cols>
  <sheetData>
    <row r="1" spans="2:19" x14ac:dyDescent="0.25">
      <c r="B1" s="65" t="s">
        <v>1</v>
      </c>
      <c r="C1" s="65" t="s">
        <v>2</v>
      </c>
      <c r="D1" s="65" t="s">
        <v>4</v>
      </c>
      <c r="E1" s="65" t="s">
        <v>5</v>
      </c>
      <c r="F1" s="66" t="s">
        <v>6</v>
      </c>
      <c r="G1" s="126" t="s">
        <v>30</v>
      </c>
      <c r="H1" s="126" t="s">
        <v>5266</v>
      </c>
      <c r="I1" s="126" t="s">
        <v>7</v>
      </c>
    </row>
    <row r="2" spans="2:19" ht="30" x14ac:dyDescent="0.25">
      <c r="B2" s="67" t="s">
        <v>3524</v>
      </c>
      <c r="C2" s="68" t="s">
        <v>3525</v>
      </c>
      <c r="D2" s="69" t="s">
        <v>12</v>
      </c>
      <c r="E2" s="69" t="b">
        <v>1</v>
      </c>
      <c r="F2" s="70" t="s">
        <v>3526</v>
      </c>
      <c r="G2" s="123">
        <v>1</v>
      </c>
      <c r="H2" s="123">
        <v>0</v>
      </c>
      <c r="I2" s="123"/>
    </row>
    <row r="3" spans="2:19" ht="30" x14ac:dyDescent="0.25">
      <c r="B3" s="67" t="s">
        <v>3527</v>
      </c>
      <c r="C3" s="68" t="s">
        <v>3528</v>
      </c>
      <c r="D3" s="69" t="s">
        <v>12</v>
      </c>
      <c r="E3" s="69" t="b">
        <v>1</v>
      </c>
      <c r="F3" s="70" t="s">
        <v>3529</v>
      </c>
      <c r="G3" s="123">
        <v>1</v>
      </c>
      <c r="H3" s="123">
        <v>0</v>
      </c>
      <c r="I3" s="123"/>
    </row>
    <row r="4" spans="2:19" ht="30" x14ac:dyDescent="0.25">
      <c r="B4" s="67" t="s">
        <v>3530</v>
      </c>
      <c r="C4" s="68" t="s">
        <v>3531</v>
      </c>
      <c r="D4" s="69" t="s">
        <v>12</v>
      </c>
      <c r="E4" s="69" t="b">
        <v>1</v>
      </c>
      <c r="F4" s="70" t="s">
        <v>3532</v>
      </c>
      <c r="G4" s="123">
        <v>1</v>
      </c>
      <c r="H4" s="123">
        <v>0</v>
      </c>
      <c r="I4" s="123"/>
      <c r="K4" s="12" t="s">
        <v>26</v>
      </c>
      <c r="L4" s="12" t="s">
        <v>27</v>
      </c>
      <c r="M4" s="12" t="s">
        <v>28</v>
      </c>
      <c r="N4" s="12" t="s">
        <v>29</v>
      </c>
      <c r="O4" s="112" t="s">
        <v>5285</v>
      </c>
      <c r="P4" s="12" t="s">
        <v>31</v>
      </c>
      <c r="Q4" s="113" t="s">
        <v>30</v>
      </c>
      <c r="R4" s="113" t="s">
        <v>5106</v>
      </c>
      <c r="S4" s="4"/>
    </row>
    <row r="5" spans="2:19" ht="45" x14ac:dyDescent="0.25">
      <c r="B5" s="67" t="s">
        <v>3533</v>
      </c>
      <c r="C5" s="68" t="s">
        <v>3534</v>
      </c>
      <c r="D5" s="69" t="s">
        <v>12</v>
      </c>
      <c r="E5" s="69" t="b">
        <v>1</v>
      </c>
      <c r="F5" s="70" t="s">
        <v>3535</v>
      </c>
      <c r="G5" s="123">
        <v>1</v>
      </c>
      <c r="H5" s="123">
        <v>0</v>
      </c>
      <c r="I5" s="123"/>
      <c r="K5" s="13" t="s">
        <v>37</v>
      </c>
      <c r="L5" s="9" t="s">
        <v>12</v>
      </c>
      <c r="M5" s="9">
        <f t="shared" ref="M5:M10" si="0">COUNTIF($D$1:$D$239,L5)</f>
        <v>26</v>
      </c>
      <c r="N5" s="14">
        <f t="shared" ref="N5:N10" si="1">M5/$M$11</f>
        <v>0.14857142857142858</v>
      </c>
      <c r="O5" s="9">
        <f t="shared" ref="O5:O10" si="2">COUNTIFS($D$1:$D$239,L5,$E$1:$E$239,"TRUE")</f>
        <v>4</v>
      </c>
      <c r="P5" s="14">
        <f t="shared" ref="P5:P10" si="3">O5/$O$11</f>
        <v>8.3333333333333329E-2</v>
      </c>
      <c r="Q5" s="4">
        <f>SUMIF($D$1:$D$239,L5,G1:G239)</f>
        <v>4</v>
      </c>
      <c r="R5" s="4">
        <f>SUMIF($D$1:$D$239,L5,H1:H239)</f>
        <v>27</v>
      </c>
      <c r="S5" s="4"/>
    </row>
    <row r="6" spans="2:19" ht="30" x14ac:dyDescent="0.25">
      <c r="B6" s="71" t="s">
        <v>3536</v>
      </c>
      <c r="C6" s="72" t="s">
        <v>3537</v>
      </c>
      <c r="D6" s="73" t="s">
        <v>12</v>
      </c>
      <c r="E6" s="73" t="b">
        <v>0</v>
      </c>
      <c r="F6" s="74" t="s">
        <v>3538</v>
      </c>
      <c r="G6" s="124">
        <v>0</v>
      </c>
      <c r="H6" s="124">
        <v>1</v>
      </c>
      <c r="I6" s="124"/>
      <c r="K6" s="9" t="s">
        <v>43</v>
      </c>
      <c r="L6" s="9" t="s">
        <v>44</v>
      </c>
      <c r="M6" s="9">
        <f t="shared" si="0"/>
        <v>0</v>
      </c>
      <c r="N6" s="14">
        <f t="shared" si="1"/>
        <v>0</v>
      </c>
      <c r="O6" s="9">
        <f t="shared" si="2"/>
        <v>0</v>
      </c>
      <c r="P6" s="14">
        <f t="shared" si="3"/>
        <v>0</v>
      </c>
      <c r="Q6" s="4">
        <f>SUMIF($D$1:$D$239,L6,G1:G239)</f>
        <v>0</v>
      </c>
      <c r="R6" s="4">
        <f>SUMIF($D$1:$D$239,L6,H1:H239)</f>
        <v>0</v>
      </c>
      <c r="S6" s="4"/>
    </row>
    <row r="7" spans="2:19" ht="45" x14ac:dyDescent="0.25">
      <c r="B7" s="71" t="s">
        <v>3539</v>
      </c>
      <c r="C7" s="72" t="s">
        <v>3540</v>
      </c>
      <c r="D7" s="73" t="s">
        <v>12</v>
      </c>
      <c r="E7" s="73" t="b">
        <v>0</v>
      </c>
      <c r="F7" s="74" t="s">
        <v>3541</v>
      </c>
      <c r="G7" s="124">
        <v>0</v>
      </c>
      <c r="H7" s="124">
        <v>1</v>
      </c>
      <c r="I7" s="124"/>
      <c r="K7" s="9" t="s">
        <v>49</v>
      </c>
      <c r="L7" s="9" t="s">
        <v>50</v>
      </c>
      <c r="M7" s="9">
        <f t="shared" si="0"/>
        <v>0</v>
      </c>
      <c r="N7" s="14">
        <f t="shared" si="1"/>
        <v>0</v>
      </c>
      <c r="O7" s="9">
        <f t="shared" si="2"/>
        <v>0</v>
      </c>
      <c r="P7" s="14">
        <f t="shared" si="3"/>
        <v>0</v>
      </c>
      <c r="Q7" s="4">
        <f>SUMIF($D$1:$D$239,L7,G1:G239)</f>
        <v>0</v>
      </c>
      <c r="R7" s="4">
        <f>SUMIF($D$1:$D$239,L7,H1:H239)</f>
        <v>0</v>
      </c>
      <c r="S7" s="4"/>
    </row>
    <row r="8" spans="2:19" ht="45" x14ac:dyDescent="0.25">
      <c r="B8" s="71" t="s">
        <v>3542</v>
      </c>
      <c r="C8" s="72" t="s">
        <v>3543</v>
      </c>
      <c r="D8" s="73" t="s">
        <v>12</v>
      </c>
      <c r="E8" s="73" t="b">
        <v>0</v>
      </c>
      <c r="F8" s="74" t="s">
        <v>3544</v>
      </c>
      <c r="G8" s="124">
        <v>0</v>
      </c>
      <c r="H8" s="124">
        <v>1</v>
      </c>
      <c r="I8" s="124"/>
      <c r="K8" s="9" t="s">
        <v>56</v>
      </c>
      <c r="L8" s="9" t="s">
        <v>57</v>
      </c>
      <c r="M8" s="9">
        <f t="shared" si="0"/>
        <v>53</v>
      </c>
      <c r="N8" s="14">
        <f t="shared" si="1"/>
        <v>0.30285714285714288</v>
      </c>
      <c r="O8" s="9">
        <f t="shared" si="2"/>
        <v>12</v>
      </c>
      <c r="P8" s="14">
        <f t="shared" si="3"/>
        <v>0.25</v>
      </c>
      <c r="Q8" s="4">
        <f>SUMIF($D$1:$D$239,L8,G1:G239)</f>
        <v>12</v>
      </c>
      <c r="R8" s="4">
        <f>SUMIF($D$1:$D$239,L8,H1:H239)</f>
        <v>43</v>
      </c>
      <c r="S8" s="4"/>
    </row>
    <row r="9" spans="2:19" ht="75" x14ac:dyDescent="0.25">
      <c r="B9" s="71" t="s">
        <v>3545</v>
      </c>
      <c r="C9" s="72" t="s">
        <v>3546</v>
      </c>
      <c r="D9" s="73" t="s">
        <v>12</v>
      </c>
      <c r="E9" s="73" t="b">
        <v>0</v>
      </c>
      <c r="F9" s="74" t="s">
        <v>3547</v>
      </c>
      <c r="G9" s="124">
        <v>0</v>
      </c>
      <c r="H9" s="124">
        <v>1</v>
      </c>
      <c r="I9" s="124"/>
      <c r="K9" s="15" t="s">
        <v>62</v>
      </c>
      <c r="L9" s="9" t="s">
        <v>18</v>
      </c>
      <c r="M9" s="9">
        <f t="shared" si="0"/>
        <v>30</v>
      </c>
      <c r="N9" s="14">
        <f t="shared" si="1"/>
        <v>0.17142857142857143</v>
      </c>
      <c r="O9" s="9">
        <f t="shared" si="2"/>
        <v>7</v>
      </c>
      <c r="P9" s="14">
        <f t="shared" si="3"/>
        <v>0.14583333333333334</v>
      </c>
      <c r="Q9" s="4">
        <f>SUMIF($D$1:$D$239,L9,G1:G239)</f>
        <v>7</v>
      </c>
      <c r="R9" s="4">
        <f>SUMIF($D$1:$D$239,L9,H1:H239)</f>
        <v>23</v>
      </c>
      <c r="S9" s="4"/>
    </row>
    <row r="10" spans="2:19" ht="30.75" thickBot="1" x14ac:dyDescent="0.3">
      <c r="B10" s="71" t="s">
        <v>3548</v>
      </c>
      <c r="C10" s="72" t="s">
        <v>3549</v>
      </c>
      <c r="D10" s="73" t="s">
        <v>12</v>
      </c>
      <c r="E10" s="73" t="b">
        <v>0</v>
      </c>
      <c r="F10" s="74" t="s">
        <v>3550</v>
      </c>
      <c r="G10" s="124">
        <v>0</v>
      </c>
      <c r="H10" s="124">
        <v>1</v>
      </c>
      <c r="I10" s="124"/>
      <c r="K10" s="9" t="s">
        <v>68</v>
      </c>
      <c r="L10" s="9" t="s">
        <v>24</v>
      </c>
      <c r="M10" s="16">
        <f t="shared" si="0"/>
        <v>66</v>
      </c>
      <c r="N10" s="14">
        <f t="shared" si="1"/>
        <v>0.37714285714285717</v>
      </c>
      <c r="O10" s="9">
        <f t="shared" si="2"/>
        <v>25</v>
      </c>
      <c r="P10" s="14">
        <f t="shared" si="3"/>
        <v>0.52083333333333337</v>
      </c>
      <c r="Q10" s="4">
        <f>SUMIF($D$1:$D$239,L10,G1:G239)</f>
        <v>26</v>
      </c>
      <c r="R10" s="4">
        <f>SUMIF($D$1:$D$239,L10,H1:H239)</f>
        <v>43</v>
      </c>
      <c r="S10" s="4"/>
    </row>
    <row r="11" spans="2:19" ht="15.75" thickBot="1" x14ac:dyDescent="0.3">
      <c r="B11" s="71" t="s">
        <v>3551</v>
      </c>
      <c r="C11" s="72" t="s">
        <v>3552</v>
      </c>
      <c r="D11" s="73" t="s">
        <v>12</v>
      </c>
      <c r="E11" s="73" t="b">
        <v>0</v>
      </c>
      <c r="F11" s="74" t="s">
        <v>3553</v>
      </c>
      <c r="G11" s="124">
        <v>0</v>
      </c>
      <c r="H11" s="124">
        <v>1</v>
      </c>
      <c r="I11" s="124"/>
      <c r="K11" s="4"/>
      <c r="L11" s="17" t="s">
        <v>73</v>
      </c>
      <c r="M11" s="18">
        <f>SUM(M5:M10)</f>
        <v>175</v>
      </c>
      <c r="N11" s="19"/>
      <c r="O11" s="18">
        <f>SUM(O5:O10)</f>
        <v>48</v>
      </c>
      <c r="P11" s="19"/>
      <c r="Q11" s="4">
        <f>SUM(Q5:Q10)</f>
        <v>49</v>
      </c>
      <c r="R11" s="4">
        <f>SUM(R5:R10)</f>
        <v>136</v>
      </c>
      <c r="S11" s="4">
        <f>SUM(Q11:R11)</f>
        <v>185</v>
      </c>
    </row>
    <row r="12" spans="2:19" x14ac:dyDescent="0.25">
      <c r="B12" s="71" t="s">
        <v>3554</v>
      </c>
      <c r="C12" s="72" t="s">
        <v>96</v>
      </c>
      <c r="D12" s="73" t="s">
        <v>12</v>
      </c>
      <c r="E12" s="73" t="b">
        <v>0</v>
      </c>
      <c r="F12" s="74" t="s">
        <v>3555</v>
      </c>
      <c r="G12" s="124">
        <v>0</v>
      </c>
      <c r="H12" s="124">
        <v>1</v>
      </c>
      <c r="I12" s="124"/>
    </row>
    <row r="13" spans="2:19" ht="75" x14ac:dyDescent="0.25">
      <c r="B13" s="71" t="s">
        <v>3556</v>
      </c>
      <c r="C13" s="72" t="s">
        <v>2119</v>
      </c>
      <c r="D13" s="73" t="s">
        <v>12</v>
      </c>
      <c r="E13" s="73" t="b">
        <v>0</v>
      </c>
      <c r="F13" s="74" t="s">
        <v>3557</v>
      </c>
      <c r="G13" s="124">
        <v>0</v>
      </c>
      <c r="H13" s="124">
        <v>6</v>
      </c>
      <c r="I13" s="127" t="s">
        <v>5281</v>
      </c>
    </row>
    <row r="14" spans="2:19" ht="45" x14ac:dyDescent="0.25">
      <c r="B14" s="71" t="s">
        <v>3558</v>
      </c>
      <c r="C14" s="72" t="s">
        <v>3559</v>
      </c>
      <c r="D14" s="73" t="s">
        <v>12</v>
      </c>
      <c r="E14" s="73" t="b">
        <v>0</v>
      </c>
      <c r="F14" s="74" t="s">
        <v>3560</v>
      </c>
      <c r="G14" s="124">
        <v>0</v>
      </c>
      <c r="H14" s="124">
        <v>1</v>
      </c>
      <c r="I14" s="124"/>
    </row>
    <row r="15" spans="2:19" ht="30" x14ac:dyDescent="0.25">
      <c r="B15" s="71" t="s">
        <v>3561</v>
      </c>
      <c r="C15" s="72" t="s">
        <v>3562</v>
      </c>
      <c r="D15" s="73" t="s">
        <v>12</v>
      </c>
      <c r="E15" s="73" t="b">
        <v>0</v>
      </c>
      <c r="F15" s="74" t="s">
        <v>3563</v>
      </c>
      <c r="G15" s="124">
        <v>0</v>
      </c>
      <c r="H15" s="124">
        <v>1</v>
      </c>
      <c r="I15" s="124"/>
    </row>
    <row r="16" spans="2:19" ht="30" x14ac:dyDescent="0.25">
      <c r="B16" s="71" t="s">
        <v>3564</v>
      </c>
      <c r="C16" s="72" t="s">
        <v>3565</v>
      </c>
      <c r="D16" s="128" t="s">
        <v>24</v>
      </c>
      <c r="E16" s="73" t="b">
        <v>0</v>
      </c>
      <c r="F16" s="74" t="s">
        <v>3566</v>
      </c>
      <c r="G16" s="124">
        <v>0</v>
      </c>
      <c r="H16" s="124">
        <v>1</v>
      </c>
      <c r="I16" s="127" t="s">
        <v>5331</v>
      </c>
    </row>
    <row r="17" spans="2:9" ht="30" x14ac:dyDescent="0.25">
      <c r="B17" s="71" t="s">
        <v>3567</v>
      </c>
      <c r="C17" s="72" t="s">
        <v>3568</v>
      </c>
      <c r="D17" s="73" t="s">
        <v>12</v>
      </c>
      <c r="E17" s="73" t="b">
        <v>0</v>
      </c>
      <c r="F17" s="74" t="s">
        <v>3569</v>
      </c>
      <c r="G17" s="124">
        <v>0</v>
      </c>
      <c r="H17" s="124">
        <v>1</v>
      </c>
      <c r="I17" s="124"/>
    </row>
    <row r="18" spans="2:9" x14ac:dyDescent="0.25">
      <c r="B18" s="71" t="s">
        <v>3570</v>
      </c>
      <c r="C18" s="72" t="s">
        <v>3571</v>
      </c>
      <c r="D18" s="73" t="s">
        <v>12</v>
      </c>
      <c r="E18" s="73" t="b">
        <v>0</v>
      </c>
      <c r="F18" s="74" t="s">
        <v>3572</v>
      </c>
      <c r="G18" s="124">
        <v>0</v>
      </c>
      <c r="H18" s="124">
        <v>1</v>
      </c>
      <c r="I18" s="124"/>
    </row>
    <row r="19" spans="2:9" x14ac:dyDescent="0.25">
      <c r="B19" s="71" t="s">
        <v>3573</v>
      </c>
      <c r="C19" s="72" t="s">
        <v>3574</v>
      </c>
      <c r="D19" s="73" t="s">
        <v>12</v>
      </c>
      <c r="E19" s="73" t="b">
        <v>0</v>
      </c>
      <c r="F19" s="74" t="s">
        <v>3575</v>
      </c>
      <c r="G19" s="124">
        <v>0</v>
      </c>
      <c r="H19" s="124">
        <v>1</v>
      </c>
      <c r="I19" s="124"/>
    </row>
    <row r="20" spans="2:9" ht="30" x14ac:dyDescent="0.25">
      <c r="B20" s="71" t="s">
        <v>3576</v>
      </c>
      <c r="C20" s="72" t="s">
        <v>3577</v>
      </c>
      <c r="D20" s="73" t="s">
        <v>12</v>
      </c>
      <c r="E20" s="73" t="b">
        <v>0</v>
      </c>
      <c r="F20" s="74" t="s">
        <v>3578</v>
      </c>
      <c r="G20" s="124">
        <v>0</v>
      </c>
      <c r="H20" s="124">
        <v>1</v>
      </c>
      <c r="I20" s="124"/>
    </row>
    <row r="21" spans="2:9" ht="30" x14ac:dyDescent="0.25">
      <c r="B21" s="71" t="s">
        <v>3579</v>
      </c>
      <c r="C21" s="72" t="s">
        <v>3580</v>
      </c>
      <c r="D21" s="73" t="s">
        <v>12</v>
      </c>
      <c r="E21" s="73" t="b">
        <v>0</v>
      </c>
      <c r="F21" s="74" t="s">
        <v>3581</v>
      </c>
      <c r="G21" s="124">
        <v>0</v>
      </c>
      <c r="H21" s="124">
        <v>1</v>
      </c>
      <c r="I21" s="124"/>
    </row>
    <row r="22" spans="2:9" x14ac:dyDescent="0.25">
      <c r="B22" s="71" t="s">
        <v>3582</v>
      </c>
      <c r="C22" s="72" t="s">
        <v>3583</v>
      </c>
      <c r="D22" s="73" t="s">
        <v>12</v>
      </c>
      <c r="E22" s="73" t="b">
        <v>0</v>
      </c>
      <c r="F22" s="74" t="s">
        <v>3584</v>
      </c>
      <c r="G22" s="124">
        <v>0</v>
      </c>
      <c r="H22" s="124">
        <v>1</v>
      </c>
      <c r="I22" s="124"/>
    </row>
    <row r="23" spans="2:9" ht="30" x14ac:dyDescent="0.25">
      <c r="B23" s="71" t="s">
        <v>3585</v>
      </c>
      <c r="C23" s="72" t="s">
        <v>3586</v>
      </c>
      <c r="D23" s="73" t="s">
        <v>12</v>
      </c>
      <c r="E23" s="73" t="b">
        <v>0</v>
      </c>
      <c r="F23" s="74" t="s">
        <v>3587</v>
      </c>
      <c r="G23" s="124">
        <v>0</v>
      </c>
      <c r="H23" s="124">
        <v>1</v>
      </c>
      <c r="I23" s="124"/>
    </row>
    <row r="24" spans="2:9" x14ac:dyDescent="0.25">
      <c r="B24" s="71" t="s">
        <v>3588</v>
      </c>
      <c r="C24" s="72" t="s">
        <v>3589</v>
      </c>
      <c r="D24" s="73" t="s">
        <v>12</v>
      </c>
      <c r="E24" s="73" t="b">
        <v>0</v>
      </c>
      <c r="F24" s="74" t="s">
        <v>3590</v>
      </c>
      <c r="G24" s="124">
        <v>0</v>
      </c>
      <c r="H24" s="124">
        <v>1</v>
      </c>
      <c r="I24" s="124"/>
    </row>
    <row r="25" spans="2:9" ht="30" x14ac:dyDescent="0.25">
      <c r="B25" s="71" t="s">
        <v>3591</v>
      </c>
      <c r="C25" s="72" t="s">
        <v>3592</v>
      </c>
      <c r="D25" s="73" t="s">
        <v>12</v>
      </c>
      <c r="E25" s="73" t="b">
        <v>0</v>
      </c>
      <c r="F25" s="74" t="s">
        <v>3593</v>
      </c>
      <c r="G25" s="124">
        <v>0</v>
      </c>
      <c r="H25" s="124">
        <v>1</v>
      </c>
      <c r="I25" s="124"/>
    </row>
    <row r="26" spans="2:9" ht="30" x14ac:dyDescent="0.25">
      <c r="B26" s="71" t="s">
        <v>3594</v>
      </c>
      <c r="C26" s="72" t="s">
        <v>1510</v>
      </c>
      <c r="D26" s="73" t="s">
        <v>12</v>
      </c>
      <c r="E26" s="73" t="b">
        <v>0</v>
      </c>
      <c r="F26" s="74" t="s">
        <v>3595</v>
      </c>
      <c r="G26" s="124">
        <v>0</v>
      </c>
      <c r="H26" s="124">
        <v>1</v>
      </c>
      <c r="I26" s="124"/>
    </row>
    <row r="27" spans="2:9" ht="30" x14ac:dyDescent="0.25">
      <c r="B27" s="71" t="s">
        <v>3596</v>
      </c>
      <c r="C27" s="72" t="s">
        <v>3597</v>
      </c>
      <c r="D27" s="128" t="s">
        <v>24</v>
      </c>
      <c r="E27" s="73" t="b">
        <v>0</v>
      </c>
      <c r="F27" s="74" t="s">
        <v>3598</v>
      </c>
      <c r="G27" s="124">
        <v>0</v>
      </c>
      <c r="H27" s="124">
        <v>1</v>
      </c>
      <c r="I27" s="127" t="s">
        <v>5330</v>
      </c>
    </row>
    <row r="28" spans="2:9" ht="30" x14ac:dyDescent="0.25">
      <c r="B28" s="75" t="s">
        <v>3599</v>
      </c>
      <c r="C28" s="76" t="s">
        <v>3600</v>
      </c>
      <c r="D28" s="77" t="s">
        <v>18</v>
      </c>
      <c r="E28" s="77" t="b">
        <v>1</v>
      </c>
      <c r="F28" s="78" t="s">
        <v>3601</v>
      </c>
      <c r="G28" s="125">
        <v>1</v>
      </c>
      <c r="H28" s="125">
        <v>0</v>
      </c>
      <c r="I28" s="125"/>
    </row>
    <row r="29" spans="2:9" ht="30" x14ac:dyDescent="0.25">
      <c r="B29" s="75" t="s">
        <v>3602</v>
      </c>
      <c r="C29" s="76" t="s">
        <v>3603</v>
      </c>
      <c r="D29" s="77" t="s">
        <v>18</v>
      </c>
      <c r="E29" s="77" t="b">
        <v>1</v>
      </c>
      <c r="F29" s="78" t="s">
        <v>3604</v>
      </c>
      <c r="G29" s="125">
        <v>1</v>
      </c>
      <c r="H29" s="125">
        <v>0</v>
      </c>
      <c r="I29" s="125"/>
    </row>
    <row r="30" spans="2:9" ht="30" x14ac:dyDescent="0.25">
      <c r="B30" s="75" t="s">
        <v>3605</v>
      </c>
      <c r="C30" s="76" t="s">
        <v>3606</v>
      </c>
      <c r="D30" s="77" t="s">
        <v>18</v>
      </c>
      <c r="E30" s="77" t="b">
        <v>1</v>
      </c>
      <c r="F30" s="78" t="s">
        <v>3607</v>
      </c>
      <c r="G30" s="125">
        <v>1</v>
      </c>
      <c r="H30" s="125">
        <v>0</v>
      </c>
      <c r="I30" s="125"/>
    </row>
    <row r="31" spans="2:9" x14ac:dyDescent="0.25">
      <c r="B31" s="75" t="s">
        <v>3570</v>
      </c>
      <c r="C31" s="76" t="s">
        <v>3608</v>
      </c>
      <c r="D31" s="77" t="s">
        <v>18</v>
      </c>
      <c r="E31" s="77" t="b">
        <v>1</v>
      </c>
      <c r="F31" s="78" t="s">
        <v>3609</v>
      </c>
      <c r="G31" s="125">
        <v>1</v>
      </c>
      <c r="H31" s="125">
        <v>0</v>
      </c>
      <c r="I31" s="125"/>
    </row>
    <row r="32" spans="2:9" ht="30" x14ac:dyDescent="0.25">
      <c r="B32" s="75" t="s">
        <v>3582</v>
      </c>
      <c r="C32" s="76" t="s">
        <v>3610</v>
      </c>
      <c r="D32" s="77" t="s">
        <v>18</v>
      </c>
      <c r="E32" s="77" t="b">
        <v>1</v>
      </c>
      <c r="F32" s="78" t="s">
        <v>3611</v>
      </c>
      <c r="G32" s="125">
        <v>1</v>
      </c>
      <c r="H32" s="125">
        <v>0</v>
      </c>
      <c r="I32" s="125"/>
    </row>
    <row r="33" spans="2:9" ht="30" x14ac:dyDescent="0.25">
      <c r="B33" s="75" t="s">
        <v>3612</v>
      </c>
      <c r="C33" s="76" t="s">
        <v>3613</v>
      </c>
      <c r="D33" s="77" t="s">
        <v>18</v>
      </c>
      <c r="E33" s="77" t="b">
        <v>1</v>
      </c>
      <c r="F33" s="78" t="s">
        <v>3614</v>
      </c>
      <c r="G33" s="125">
        <v>1</v>
      </c>
      <c r="H33" s="125">
        <v>0</v>
      </c>
      <c r="I33" s="125"/>
    </row>
    <row r="34" spans="2:9" x14ac:dyDescent="0.25">
      <c r="B34" s="75" t="s">
        <v>3615</v>
      </c>
      <c r="C34" s="76" t="s">
        <v>3616</v>
      </c>
      <c r="D34" s="77" t="s">
        <v>18</v>
      </c>
      <c r="E34" s="77" t="b">
        <v>0</v>
      </c>
      <c r="F34" s="78" t="s">
        <v>3617</v>
      </c>
      <c r="G34" s="125">
        <v>0</v>
      </c>
      <c r="H34" s="125">
        <v>1</v>
      </c>
      <c r="I34" s="125"/>
    </row>
    <row r="35" spans="2:9" ht="30" x14ac:dyDescent="0.25">
      <c r="B35" s="75" t="s">
        <v>3618</v>
      </c>
      <c r="C35" s="76" t="s">
        <v>3619</v>
      </c>
      <c r="D35" s="77" t="s">
        <v>18</v>
      </c>
      <c r="E35" s="77" t="b">
        <v>0</v>
      </c>
      <c r="F35" s="78" t="s">
        <v>3620</v>
      </c>
      <c r="G35" s="125">
        <v>0</v>
      </c>
      <c r="H35" s="125">
        <v>1</v>
      </c>
      <c r="I35" s="125"/>
    </row>
    <row r="36" spans="2:9" x14ac:dyDescent="0.25">
      <c r="B36" s="75" t="s">
        <v>3621</v>
      </c>
      <c r="C36" s="76" t="s">
        <v>3622</v>
      </c>
      <c r="D36" s="77" t="s">
        <v>18</v>
      </c>
      <c r="E36" s="77" t="b">
        <v>0</v>
      </c>
      <c r="F36" s="78" t="s">
        <v>3623</v>
      </c>
      <c r="G36" s="125">
        <v>0</v>
      </c>
      <c r="H36" s="125">
        <v>1</v>
      </c>
      <c r="I36" s="125"/>
    </row>
    <row r="37" spans="2:9" ht="30" x14ac:dyDescent="0.25">
      <c r="B37" s="75" t="s">
        <v>3536</v>
      </c>
      <c r="C37" s="76" t="s">
        <v>3624</v>
      </c>
      <c r="D37" s="77" t="s">
        <v>18</v>
      </c>
      <c r="E37" s="77" t="b">
        <v>0</v>
      </c>
      <c r="F37" s="78" t="s">
        <v>3625</v>
      </c>
      <c r="G37" s="125">
        <v>0</v>
      </c>
      <c r="H37" s="125">
        <v>1</v>
      </c>
      <c r="I37" s="125"/>
    </row>
    <row r="38" spans="2:9" ht="30" x14ac:dyDescent="0.25">
      <c r="B38" s="75" t="s">
        <v>3536</v>
      </c>
      <c r="C38" s="76" t="s">
        <v>3626</v>
      </c>
      <c r="D38" s="77" t="s">
        <v>18</v>
      </c>
      <c r="E38" s="77" t="b">
        <v>0</v>
      </c>
      <c r="F38" s="78" t="s">
        <v>3627</v>
      </c>
      <c r="G38" s="125">
        <v>0</v>
      </c>
      <c r="H38" s="125">
        <v>1</v>
      </c>
      <c r="I38" s="125"/>
    </row>
    <row r="39" spans="2:9" ht="30" x14ac:dyDescent="0.25">
      <c r="B39" s="75" t="s">
        <v>3628</v>
      </c>
      <c r="C39" s="76" t="s">
        <v>3629</v>
      </c>
      <c r="D39" s="77" t="s">
        <v>18</v>
      </c>
      <c r="E39" s="77" t="b">
        <v>0</v>
      </c>
      <c r="F39" s="78" t="s">
        <v>3630</v>
      </c>
      <c r="G39" s="125">
        <v>0</v>
      </c>
      <c r="H39" s="125">
        <v>1</v>
      </c>
      <c r="I39" s="125"/>
    </row>
    <row r="40" spans="2:9" ht="30" x14ac:dyDescent="0.25">
      <c r="B40" s="75" t="s">
        <v>3631</v>
      </c>
      <c r="C40" s="76" t="s">
        <v>3632</v>
      </c>
      <c r="D40" s="77" t="s">
        <v>18</v>
      </c>
      <c r="E40" s="77" t="b">
        <v>0</v>
      </c>
      <c r="F40" s="78" t="s">
        <v>3633</v>
      </c>
      <c r="G40" s="125">
        <v>0</v>
      </c>
      <c r="H40" s="125">
        <v>1</v>
      </c>
      <c r="I40" s="125"/>
    </row>
    <row r="41" spans="2:9" ht="30" x14ac:dyDescent="0.25">
      <c r="B41" s="75" t="s">
        <v>3634</v>
      </c>
      <c r="C41" s="76" t="s">
        <v>3635</v>
      </c>
      <c r="D41" s="77" t="s">
        <v>18</v>
      </c>
      <c r="E41" s="77" t="b">
        <v>0</v>
      </c>
      <c r="F41" s="78" t="s">
        <v>3636</v>
      </c>
      <c r="G41" s="125">
        <v>0</v>
      </c>
      <c r="H41" s="125">
        <v>1</v>
      </c>
      <c r="I41" s="125"/>
    </row>
    <row r="42" spans="2:9" x14ac:dyDescent="0.25">
      <c r="B42" s="75" t="s">
        <v>3637</v>
      </c>
      <c r="C42" s="76" t="s">
        <v>3638</v>
      </c>
      <c r="D42" s="77" t="s">
        <v>18</v>
      </c>
      <c r="E42" s="77" t="b">
        <v>0</v>
      </c>
      <c r="F42" s="78" t="s">
        <v>3639</v>
      </c>
      <c r="G42" s="125">
        <v>0</v>
      </c>
      <c r="H42" s="125">
        <v>1</v>
      </c>
      <c r="I42" s="125"/>
    </row>
    <row r="43" spans="2:9" ht="30" x14ac:dyDescent="0.25">
      <c r="B43" s="75" t="s">
        <v>3640</v>
      </c>
      <c r="C43" s="76" t="s">
        <v>3641</v>
      </c>
      <c r="D43" s="77" t="s">
        <v>18</v>
      </c>
      <c r="E43" s="77" t="b">
        <v>0</v>
      </c>
      <c r="F43" s="78" t="s">
        <v>3642</v>
      </c>
      <c r="G43" s="125">
        <v>0</v>
      </c>
      <c r="H43" s="125">
        <v>1</v>
      </c>
      <c r="I43" s="125"/>
    </row>
    <row r="44" spans="2:9" ht="30" x14ac:dyDescent="0.25">
      <c r="B44" s="75" t="s">
        <v>3643</v>
      </c>
      <c r="C44" s="76" t="s">
        <v>3644</v>
      </c>
      <c r="D44" s="77" t="s">
        <v>18</v>
      </c>
      <c r="E44" s="77" t="b">
        <v>0</v>
      </c>
      <c r="F44" s="78" t="s">
        <v>3645</v>
      </c>
      <c r="G44" s="125">
        <v>0</v>
      </c>
      <c r="H44" s="125">
        <v>1</v>
      </c>
      <c r="I44" s="125"/>
    </row>
    <row r="45" spans="2:9" ht="30" x14ac:dyDescent="0.25">
      <c r="B45" s="75" t="s">
        <v>3646</v>
      </c>
      <c r="C45" s="76" t="s">
        <v>3647</v>
      </c>
      <c r="D45" s="77" t="s">
        <v>18</v>
      </c>
      <c r="E45" s="77" t="b">
        <v>0</v>
      </c>
      <c r="F45" s="78" t="s">
        <v>3648</v>
      </c>
      <c r="G45" s="125">
        <v>0</v>
      </c>
      <c r="H45" s="125">
        <v>1</v>
      </c>
      <c r="I45" s="125"/>
    </row>
    <row r="46" spans="2:9" ht="30" x14ac:dyDescent="0.25">
      <c r="B46" s="75" t="s">
        <v>3649</v>
      </c>
      <c r="C46" s="76" t="s">
        <v>3650</v>
      </c>
      <c r="D46" s="77" t="s">
        <v>18</v>
      </c>
      <c r="E46" s="77" t="b">
        <v>0</v>
      </c>
      <c r="F46" s="78" t="s">
        <v>3651</v>
      </c>
      <c r="G46" s="125">
        <v>0</v>
      </c>
      <c r="H46" s="125">
        <v>1</v>
      </c>
      <c r="I46" s="125"/>
    </row>
    <row r="47" spans="2:9" ht="30" x14ac:dyDescent="0.25">
      <c r="B47" s="75" t="s">
        <v>3579</v>
      </c>
      <c r="C47" s="76" t="s">
        <v>3652</v>
      </c>
      <c r="D47" s="77" t="s">
        <v>18</v>
      </c>
      <c r="E47" s="77" t="b">
        <v>0</v>
      </c>
      <c r="F47" s="78" t="s">
        <v>3653</v>
      </c>
      <c r="G47" s="125">
        <v>0</v>
      </c>
      <c r="H47" s="125">
        <v>1</v>
      </c>
      <c r="I47" s="125"/>
    </row>
    <row r="48" spans="2:9" ht="30" x14ac:dyDescent="0.25">
      <c r="B48" s="75" t="s">
        <v>3654</v>
      </c>
      <c r="C48" s="76" t="s">
        <v>3655</v>
      </c>
      <c r="D48" s="77" t="s">
        <v>18</v>
      </c>
      <c r="E48" s="77" t="b">
        <v>0</v>
      </c>
      <c r="F48" s="78" t="s">
        <v>3656</v>
      </c>
      <c r="G48" s="125">
        <v>0</v>
      </c>
      <c r="H48" s="125">
        <v>1</v>
      </c>
      <c r="I48" s="125"/>
    </row>
    <row r="49" spans="2:9" ht="30" x14ac:dyDescent="0.25">
      <c r="B49" s="75" t="s">
        <v>3657</v>
      </c>
      <c r="C49" s="76" t="s">
        <v>3658</v>
      </c>
      <c r="D49" s="77" t="s">
        <v>18</v>
      </c>
      <c r="E49" s="77" t="b">
        <v>0</v>
      </c>
      <c r="F49" s="78" t="s">
        <v>3659</v>
      </c>
      <c r="G49" s="125">
        <v>0</v>
      </c>
      <c r="H49" s="125">
        <v>1</v>
      </c>
      <c r="I49" s="125"/>
    </row>
    <row r="50" spans="2:9" ht="30" x14ac:dyDescent="0.25">
      <c r="B50" s="75" t="s">
        <v>3660</v>
      </c>
      <c r="C50" s="76" t="s">
        <v>3661</v>
      </c>
      <c r="D50" s="77" t="s">
        <v>18</v>
      </c>
      <c r="E50" s="77" t="b">
        <v>0</v>
      </c>
      <c r="F50" s="78" t="s">
        <v>3662</v>
      </c>
      <c r="G50" s="125">
        <v>0</v>
      </c>
      <c r="H50" s="125">
        <v>1</v>
      </c>
      <c r="I50" s="125"/>
    </row>
    <row r="51" spans="2:9" ht="30" x14ac:dyDescent="0.25">
      <c r="B51" s="75" t="s">
        <v>3663</v>
      </c>
      <c r="C51" s="76" t="s">
        <v>3664</v>
      </c>
      <c r="D51" s="77" t="s">
        <v>18</v>
      </c>
      <c r="E51" s="77" t="b">
        <v>0</v>
      </c>
      <c r="F51" s="78" t="s">
        <v>3665</v>
      </c>
      <c r="G51" s="125">
        <v>0</v>
      </c>
      <c r="H51" s="125">
        <v>1</v>
      </c>
      <c r="I51" s="125"/>
    </row>
    <row r="52" spans="2:9" x14ac:dyDescent="0.25">
      <c r="B52" s="75" t="s">
        <v>3666</v>
      </c>
      <c r="C52" s="76" t="s">
        <v>3667</v>
      </c>
      <c r="D52" s="77" t="s">
        <v>18</v>
      </c>
      <c r="E52" s="77" t="b">
        <v>0</v>
      </c>
      <c r="F52" s="78" t="s">
        <v>3668</v>
      </c>
      <c r="G52" s="125">
        <v>0</v>
      </c>
      <c r="H52" s="125">
        <v>1</v>
      </c>
      <c r="I52" s="125"/>
    </row>
    <row r="53" spans="2:9" x14ac:dyDescent="0.25">
      <c r="B53" s="75" t="s">
        <v>3669</v>
      </c>
      <c r="C53" s="76" t="s">
        <v>3670</v>
      </c>
      <c r="D53" s="77" t="s">
        <v>18</v>
      </c>
      <c r="E53" s="77" t="b">
        <v>0</v>
      </c>
      <c r="F53" s="78" t="s">
        <v>3671</v>
      </c>
      <c r="G53" s="125">
        <v>0</v>
      </c>
      <c r="H53" s="125">
        <v>1</v>
      </c>
      <c r="I53" s="125"/>
    </row>
    <row r="54" spans="2:9" x14ac:dyDescent="0.25">
      <c r="B54" s="75" t="s">
        <v>3588</v>
      </c>
      <c r="C54" s="76" t="s">
        <v>3672</v>
      </c>
      <c r="D54" s="77" t="s">
        <v>18</v>
      </c>
      <c r="E54" s="77" t="b">
        <v>0</v>
      </c>
      <c r="F54" s="78" t="s">
        <v>3673</v>
      </c>
      <c r="G54" s="125">
        <v>0</v>
      </c>
      <c r="H54" s="125">
        <v>1</v>
      </c>
      <c r="I54" s="125"/>
    </row>
    <row r="55" spans="2:9" ht="30" x14ac:dyDescent="0.25">
      <c r="B55" s="75" t="s">
        <v>3674</v>
      </c>
      <c r="C55" s="76" t="s">
        <v>3675</v>
      </c>
      <c r="D55" s="77" t="s">
        <v>18</v>
      </c>
      <c r="E55" s="77" t="b">
        <v>0</v>
      </c>
      <c r="F55" s="78" t="s">
        <v>3676</v>
      </c>
      <c r="G55" s="125">
        <v>0</v>
      </c>
      <c r="H55" s="125">
        <v>1</v>
      </c>
      <c r="I55" s="125"/>
    </row>
    <row r="56" spans="2:9" ht="75" x14ac:dyDescent="0.25">
      <c r="B56" s="75" t="s">
        <v>3677</v>
      </c>
      <c r="C56" s="76" t="s">
        <v>3678</v>
      </c>
      <c r="D56" s="129" t="s">
        <v>5292</v>
      </c>
      <c r="E56" s="77" t="b">
        <v>0</v>
      </c>
      <c r="F56" s="78" t="s">
        <v>3679</v>
      </c>
      <c r="G56" s="125">
        <v>0</v>
      </c>
      <c r="H56" s="125">
        <v>3</v>
      </c>
      <c r="I56" s="117" t="s">
        <v>5291</v>
      </c>
    </row>
    <row r="57" spans="2:9" ht="45" x14ac:dyDescent="0.25">
      <c r="B57" s="67" t="s">
        <v>3680</v>
      </c>
      <c r="C57" s="68" t="s">
        <v>3681</v>
      </c>
      <c r="D57" s="69" t="s">
        <v>24</v>
      </c>
      <c r="E57" s="69" t="b">
        <v>1</v>
      </c>
      <c r="F57" s="70" t="s">
        <v>3682</v>
      </c>
      <c r="G57" s="123">
        <v>1</v>
      </c>
      <c r="H57" s="123">
        <v>0</v>
      </c>
      <c r="I57" s="123"/>
    </row>
    <row r="58" spans="2:9" ht="30" x14ac:dyDescent="0.25">
      <c r="B58" s="67" t="s">
        <v>3683</v>
      </c>
      <c r="C58" s="68" t="s">
        <v>3684</v>
      </c>
      <c r="D58" s="69" t="s">
        <v>24</v>
      </c>
      <c r="E58" s="69" t="b">
        <v>1</v>
      </c>
      <c r="F58" s="70" t="s">
        <v>3685</v>
      </c>
      <c r="G58" s="123">
        <v>1</v>
      </c>
      <c r="H58" s="123">
        <v>0</v>
      </c>
      <c r="I58" s="123"/>
    </row>
    <row r="59" spans="2:9" ht="30" x14ac:dyDescent="0.25">
      <c r="B59" s="67" t="s">
        <v>3686</v>
      </c>
      <c r="C59" s="68" t="s">
        <v>3687</v>
      </c>
      <c r="D59" s="69" t="s">
        <v>24</v>
      </c>
      <c r="E59" s="69" t="b">
        <v>1</v>
      </c>
      <c r="F59" s="70" t="s">
        <v>3688</v>
      </c>
      <c r="G59" s="123">
        <v>1</v>
      </c>
      <c r="H59" s="123">
        <v>0</v>
      </c>
      <c r="I59" s="123"/>
    </row>
    <row r="60" spans="2:9" ht="45" x14ac:dyDescent="0.25">
      <c r="B60" s="67" t="s">
        <v>3689</v>
      </c>
      <c r="C60" s="68" t="s">
        <v>3690</v>
      </c>
      <c r="D60" s="69" t="s">
        <v>24</v>
      </c>
      <c r="E60" s="69" t="b">
        <v>1</v>
      </c>
      <c r="F60" s="70" t="s">
        <v>3691</v>
      </c>
      <c r="G60" s="123">
        <v>1</v>
      </c>
      <c r="H60" s="123">
        <v>0</v>
      </c>
      <c r="I60" s="123"/>
    </row>
    <row r="61" spans="2:9" ht="45" x14ac:dyDescent="0.25">
      <c r="B61" s="67" t="s">
        <v>3530</v>
      </c>
      <c r="C61" s="68" t="s">
        <v>3692</v>
      </c>
      <c r="D61" s="69" t="s">
        <v>24</v>
      </c>
      <c r="E61" s="69" t="b">
        <v>1</v>
      </c>
      <c r="F61" s="70" t="s">
        <v>3693</v>
      </c>
      <c r="G61" s="123">
        <v>1</v>
      </c>
      <c r="H61" s="123">
        <v>0</v>
      </c>
      <c r="I61" s="123"/>
    </row>
    <row r="62" spans="2:9" ht="30" x14ac:dyDescent="0.25">
      <c r="B62" s="67" t="s">
        <v>3694</v>
      </c>
      <c r="C62" s="68" t="s">
        <v>3695</v>
      </c>
      <c r="D62" s="69" t="s">
        <v>24</v>
      </c>
      <c r="E62" s="69" t="b">
        <v>1</v>
      </c>
      <c r="F62" s="70" t="s">
        <v>3696</v>
      </c>
      <c r="G62" s="123">
        <v>1</v>
      </c>
      <c r="H62" s="123">
        <v>0</v>
      </c>
      <c r="I62" s="123"/>
    </row>
    <row r="63" spans="2:9" ht="30" x14ac:dyDescent="0.25">
      <c r="B63" s="67" t="s">
        <v>3697</v>
      </c>
      <c r="C63" s="68" t="s">
        <v>3698</v>
      </c>
      <c r="D63" s="69" t="s">
        <v>24</v>
      </c>
      <c r="E63" s="69" t="b">
        <v>1</v>
      </c>
      <c r="F63" s="70" t="s">
        <v>3699</v>
      </c>
      <c r="G63" s="123">
        <v>1</v>
      </c>
      <c r="H63" s="123">
        <v>0</v>
      </c>
      <c r="I63" s="123"/>
    </row>
    <row r="64" spans="2:9" ht="30" x14ac:dyDescent="0.25">
      <c r="B64" s="67" t="s">
        <v>3700</v>
      </c>
      <c r="C64" s="68" t="s">
        <v>3701</v>
      </c>
      <c r="D64" s="69" t="s">
        <v>24</v>
      </c>
      <c r="E64" s="69" t="b">
        <v>1</v>
      </c>
      <c r="F64" s="70" t="s">
        <v>3702</v>
      </c>
      <c r="G64" s="123">
        <v>1</v>
      </c>
      <c r="H64" s="123">
        <v>0</v>
      </c>
      <c r="I64" s="123"/>
    </row>
    <row r="65" spans="2:9" x14ac:dyDescent="0.25">
      <c r="B65" s="67" t="s">
        <v>3703</v>
      </c>
      <c r="C65" s="68" t="s">
        <v>3704</v>
      </c>
      <c r="D65" s="69" t="s">
        <v>24</v>
      </c>
      <c r="E65" s="69" t="b">
        <v>1</v>
      </c>
      <c r="F65" s="70" t="s">
        <v>3705</v>
      </c>
      <c r="G65" s="123">
        <v>1</v>
      </c>
      <c r="H65" s="123">
        <v>0</v>
      </c>
      <c r="I65" s="123"/>
    </row>
    <row r="66" spans="2:9" ht="30" x14ac:dyDescent="0.25">
      <c r="B66" s="67" t="s">
        <v>3634</v>
      </c>
      <c r="C66" s="68" t="s">
        <v>1969</v>
      </c>
      <c r="D66" s="69" t="s">
        <v>24</v>
      </c>
      <c r="E66" s="69" t="b">
        <v>1</v>
      </c>
      <c r="F66" s="70" t="s">
        <v>3706</v>
      </c>
      <c r="G66" s="123">
        <v>1</v>
      </c>
      <c r="H66" s="123">
        <v>0</v>
      </c>
      <c r="I66" s="123"/>
    </row>
    <row r="67" spans="2:9" ht="30" x14ac:dyDescent="0.25">
      <c r="B67" s="67" t="s">
        <v>3634</v>
      </c>
      <c r="C67" s="68" t="s">
        <v>3707</v>
      </c>
      <c r="D67" s="69" t="s">
        <v>24</v>
      </c>
      <c r="E67" s="69" t="b">
        <v>1</v>
      </c>
      <c r="F67" s="70" t="s">
        <v>3708</v>
      </c>
      <c r="G67" s="123">
        <v>1</v>
      </c>
      <c r="H67" s="123">
        <v>0</v>
      </c>
      <c r="I67" s="123"/>
    </row>
    <row r="68" spans="2:9" ht="30" x14ac:dyDescent="0.25">
      <c r="B68" s="67" t="s">
        <v>3709</v>
      </c>
      <c r="C68" s="68" t="s">
        <v>3710</v>
      </c>
      <c r="D68" s="69" t="s">
        <v>24</v>
      </c>
      <c r="E68" s="69" t="b">
        <v>1</v>
      </c>
      <c r="F68" s="70" t="s">
        <v>3711</v>
      </c>
      <c r="G68" s="123">
        <v>2</v>
      </c>
      <c r="H68" s="123">
        <v>0</v>
      </c>
      <c r="I68" s="123"/>
    </row>
    <row r="69" spans="2:9" x14ac:dyDescent="0.25">
      <c r="B69" s="67" t="s">
        <v>3712</v>
      </c>
      <c r="C69" s="68" t="s">
        <v>3713</v>
      </c>
      <c r="D69" s="69" t="s">
        <v>24</v>
      </c>
      <c r="E69" s="69" t="b">
        <v>1</v>
      </c>
      <c r="F69" s="70" t="s">
        <v>3714</v>
      </c>
      <c r="G69" s="123">
        <v>1</v>
      </c>
      <c r="H69" s="123">
        <v>0</v>
      </c>
      <c r="I69" s="123"/>
    </row>
    <row r="70" spans="2:9" ht="30" x14ac:dyDescent="0.25">
      <c r="B70" s="67" t="s">
        <v>3649</v>
      </c>
      <c r="C70" s="68" t="s">
        <v>3715</v>
      </c>
      <c r="D70" s="69" t="s">
        <v>24</v>
      </c>
      <c r="E70" s="69" t="b">
        <v>1</v>
      </c>
      <c r="F70" s="70" t="s">
        <v>3716</v>
      </c>
      <c r="G70" s="123">
        <v>1</v>
      </c>
      <c r="H70" s="123">
        <v>0</v>
      </c>
      <c r="I70" s="123"/>
    </row>
    <row r="71" spans="2:9" x14ac:dyDescent="0.25">
      <c r="B71" s="67" t="s">
        <v>3717</v>
      </c>
      <c r="C71" s="68" t="s">
        <v>3718</v>
      </c>
      <c r="D71" s="69" t="s">
        <v>24</v>
      </c>
      <c r="E71" s="69" t="b">
        <v>1</v>
      </c>
      <c r="F71" s="70" t="s">
        <v>3719</v>
      </c>
      <c r="G71" s="123">
        <v>1</v>
      </c>
      <c r="H71" s="123">
        <v>0</v>
      </c>
      <c r="I71" s="123"/>
    </row>
    <row r="72" spans="2:9" ht="30" x14ac:dyDescent="0.25">
      <c r="B72" s="67" t="s">
        <v>3720</v>
      </c>
      <c r="C72" s="68" t="s">
        <v>3721</v>
      </c>
      <c r="D72" s="69" t="s">
        <v>24</v>
      </c>
      <c r="E72" s="69" t="b">
        <v>1</v>
      </c>
      <c r="F72" s="70" t="s">
        <v>3722</v>
      </c>
      <c r="G72" s="123">
        <v>1</v>
      </c>
      <c r="H72" s="123">
        <v>0</v>
      </c>
      <c r="I72" s="123"/>
    </row>
    <row r="73" spans="2:9" x14ac:dyDescent="0.25">
      <c r="B73" s="67" t="s">
        <v>3723</v>
      </c>
      <c r="C73" s="68" t="s">
        <v>3724</v>
      </c>
      <c r="D73" s="69" t="s">
        <v>24</v>
      </c>
      <c r="E73" s="69" t="b">
        <v>1</v>
      </c>
      <c r="F73" s="70" t="s">
        <v>3725</v>
      </c>
      <c r="G73" s="123">
        <v>1</v>
      </c>
      <c r="H73" s="123">
        <v>0</v>
      </c>
      <c r="I73" s="123"/>
    </row>
    <row r="74" spans="2:9" ht="30" x14ac:dyDescent="0.25">
      <c r="B74" s="67" t="s">
        <v>3726</v>
      </c>
      <c r="C74" s="68" t="s">
        <v>3727</v>
      </c>
      <c r="D74" s="69" t="s">
        <v>24</v>
      </c>
      <c r="E74" s="69" t="b">
        <v>1</v>
      </c>
      <c r="F74" s="70" t="s">
        <v>3728</v>
      </c>
      <c r="G74" s="123">
        <v>1</v>
      </c>
      <c r="H74" s="123">
        <v>0</v>
      </c>
      <c r="I74" s="123"/>
    </row>
    <row r="75" spans="2:9" ht="30" x14ac:dyDescent="0.25">
      <c r="B75" s="67" t="s">
        <v>3729</v>
      </c>
      <c r="C75" s="68" t="s">
        <v>3730</v>
      </c>
      <c r="D75" s="69" t="s">
        <v>24</v>
      </c>
      <c r="E75" s="69" t="b">
        <v>1</v>
      </c>
      <c r="F75" s="70" t="s">
        <v>3731</v>
      </c>
      <c r="G75" s="123">
        <v>1</v>
      </c>
      <c r="H75" s="123">
        <v>0</v>
      </c>
      <c r="I75" s="123"/>
    </row>
    <row r="76" spans="2:9" ht="30" x14ac:dyDescent="0.25">
      <c r="B76" s="67" t="s">
        <v>3732</v>
      </c>
      <c r="C76" s="68" t="s">
        <v>3733</v>
      </c>
      <c r="D76" s="69" t="s">
        <v>24</v>
      </c>
      <c r="E76" s="69" t="b">
        <v>1</v>
      </c>
      <c r="F76" s="70" t="s">
        <v>3734</v>
      </c>
      <c r="G76" s="123">
        <v>1</v>
      </c>
      <c r="H76" s="123">
        <v>0</v>
      </c>
      <c r="I76" s="123"/>
    </row>
    <row r="77" spans="2:9" ht="30" x14ac:dyDescent="0.25">
      <c r="B77" s="67" t="s">
        <v>3735</v>
      </c>
      <c r="C77" s="68" t="s">
        <v>1102</v>
      </c>
      <c r="D77" s="69" t="s">
        <v>24</v>
      </c>
      <c r="E77" s="69" t="b">
        <v>1</v>
      </c>
      <c r="F77" s="70" t="s">
        <v>3736</v>
      </c>
      <c r="G77" s="123">
        <v>1</v>
      </c>
      <c r="H77" s="123">
        <v>0</v>
      </c>
      <c r="I77" s="123"/>
    </row>
    <row r="78" spans="2:9" ht="30" x14ac:dyDescent="0.25">
      <c r="B78" s="71" t="s">
        <v>3737</v>
      </c>
      <c r="C78" s="72" t="s">
        <v>3738</v>
      </c>
      <c r="D78" s="73" t="s">
        <v>24</v>
      </c>
      <c r="E78" s="73" t="b">
        <v>0</v>
      </c>
      <c r="F78" s="74" t="s">
        <v>3739</v>
      </c>
      <c r="G78" s="124">
        <v>0</v>
      </c>
      <c r="H78" s="124">
        <v>1</v>
      </c>
      <c r="I78" s="124"/>
    </row>
    <row r="79" spans="2:9" ht="30" x14ac:dyDescent="0.25">
      <c r="B79" s="71" t="s">
        <v>3615</v>
      </c>
      <c r="C79" s="72" t="s">
        <v>3740</v>
      </c>
      <c r="D79" s="73" t="s">
        <v>24</v>
      </c>
      <c r="E79" s="73" t="b">
        <v>0</v>
      </c>
      <c r="F79" s="74" t="s">
        <v>3741</v>
      </c>
      <c r="G79" s="124">
        <v>0</v>
      </c>
      <c r="H79" s="124">
        <v>1</v>
      </c>
      <c r="I79" s="124"/>
    </row>
    <row r="80" spans="2:9" ht="30" x14ac:dyDescent="0.25">
      <c r="B80" s="71" t="s">
        <v>3742</v>
      </c>
      <c r="C80" s="72" t="s">
        <v>3743</v>
      </c>
      <c r="D80" s="73" t="s">
        <v>24</v>
      </c>
      <c r="E80" s="73" t="b">
        <v>0</v>
      </c>
      <c r="F80" s="74" t="s">
        <v>3744</v>
      </c>
      <c r="G80" s="124">
        <v>0</v>
      </c>
      <c r="H80" s="124">
        <v>1</v>
      </c>
      <c r="I80" s="124"/>
    </row>
    <row r="81" spans="2:9" ht="30" x14ac:dyDescent="0.25">
      <c r="B81" s="71" t="s">
        <v>3745</v>
      </c>
      <c r="C81" s="72" t="s">
        <v>3746</v>
      </c>
      <c r="D81" s="73" t="s">
        <v>24</v>
      </c>
      <c r="E81" s="73" t="b">
        <v>0</v>
      </c>
      <c r="F81" s="74" t="s">
        <v>3747</v>
      </c>
      <c r="G81" s="124">
        <v>0</v>
      </c>
      <c r="H81" s="124">
        <v>1</v>
      </c>
      <c r="I81" s="124"/>
    </row>
    <row r="82" spans="2:9" ht="30" x14ac:dyDescent="0.25">
      <c r="B82" s="71" t="s">
        <v>3748</v>
      </c>
      <c r="C82" s="72" t="s">
        <v>3749</v>
      </c>
      <c r="D82" s="73" t="s">
        <v>24</v>
      </c>
      <c r="E82" s="73" t="b">
        <v>0</v>
      </c>
      <c r="F82" s="74" t="s">
        <v>3750</v>
      </c>
      <c r="G82" s="124">
        <v>0</v>
      </c>
      <c r="H82" s="124">
        <v>1</v>
      </c>
      <c r="I82" s="124"/>
    </row>
    <row r="83" spans="2:9" ht="30" x14ac:dyDescent="0.25">
      <c r="B83" s="71" t="s">
        <v>3751</v>
      </c>
      <c r="C83" s="72" t="s">
        <v>3752</v>
      </c>
      <c r="D83" s="73" t="s">
        <v>24</v>
      </c>
      <c r="E83" s="73" t="b">
        <v>0</v>
      </c>
      <c r="F83" s="74" t="s">
        <v>3753</v>
      </c>
      <c r="G83" s="124">
        <v>0</v>
      </c>
      <c r="H83" s="124">
        <v>1</v>
      </c>
      <c r="I83" s="124"/>
    </row>
    <row r="84" spans="2:9" ht="30" x14ac:dyDescent="0.25">
      <c r="B84" s="71" t="s">
        <v>3530</v>
      </c>
      <c r="C84" s="72" t="s">
        <v>3754</v>
      </c>
      <c r="D84" s="73" t="s">
        <v>24</v>
      </c>
      <c r="E84" s="73" t="b">
        <v>0</v>
      </c>
      <c r="F84" s="74" t="s">
        <v>3755</v>
      </c>
      <c r="G84" s="124">
        <v>0</v>
      </c>
      <c r="H84" s="124">
        <v>1</v>
      </c>
      <c r="I84" s="124"/>
    </row>
    <row r="85" spans="2:9" ht="45" x14ac:dyDescent="0.25">
      <c r="B85" s="71" t="s">
        <v>3756</v>
      </c>
      <c r="C85" s="72" t="s">
        <v>3757</v>
      </c>
      <c r="D85" s="73" t="s">
        <v>24</v>
      </c>
      <c r="E85" s="73" t="b">
        <v>0</v>
      </c>
      <c r="F85" s="74" t="s">
        <v>3758</v>
      </c>
      <c r="G85" s="124">
        <v>0</v>
      </c>
      <c r="H85" s="124">
        <v>1</v>
      </c>
      <c r="I85" s="124"/>
    </row>
    <row r="86" spans="2:9" ht="30" x14ac:dyDescent="0.25">
      <c r="B86" s="71" t="s">
        <v>3759</v>
      </c>
      <c r="C86" s="72" t="s">
        <v>3760</v>
      </c>
      <c r="D86" s="73" t="s">
        <v>24</v>
      </c>
      <c r="E86" s="73" t="b">
        <v>0</v>
      </c>
      <c r="F86" s="74" t="s">
        <v>3761</v>
      </c>
      <c r="G86" s="124">
        <v>0</v>
      </c>
      <c r="H86" s="124">
        <v>1</v>
      </c>
      <c r="I86" s="124"/>
    </row>
    <row r="87" spans="2:9" ht="45" x14ac:dyDescent="0.25">
      <c r="B87" s="71" t="s">
        <v>3697</v>
      </c>
      <c r="C87" s="72" t="s">
        <v>3762</v>
      </c>
      <c r="D87" s="73" t="s">
        <v>24</v>
      </c>
      <c r="E87" s="73" t="b">
        <v>1</v>
      </c>
      <c r="F87" s="74" t="s">
        <v>3763</v>
      </c>
      <c r="G87" s="124">
        <v>1</v>
      </c>
      <c r="H87" s="124">
        <v>0</v>
      </c>
      <c r="I87" s="127" t="s">
        <v>5282</v>
      </c>
    </row>
    <row r="88" spans="2:9" ht="30" x14ac:dyDescent="0.25">
      <c r="B88" s="71" t="s">
        <v>3677</v>
      </c>
      <c r="C88" s="72" t="s">
        <v>3764</v>
      </c>
      <c r="D88" s="73" t="s">
        <v>24</v>
      </c>
      <c r="E88" s="73" t="b">
        <v>0</v>
      </c>
      <c r="F88" s="74" t="s">
        <v>3765</v>
      </c>
      <c r="G88" s="124">
        <v>0</v>
      </c>
      <c r="H88" s="124">
        <v>1</v>
      </c>
      <c r="I88" s="124"/>
    </row>
    <row r="89" spans="2:9" ht="30" x14ac:dyDescent="0.25">
      <c r="B89" s="71" t="s">
        <v>3677</v>
      </c>
      <c r="C89" s="72" t="s">
        <v>3766</v>
      </c>
      <c r="D89" s="73" t="s">
        <v>24</v>
      </c>
      <c r="E89" s="73" t="b">
        <v>0</v>
      </c>
      <c r="F89" s="74" t="s">
        <v>3767</v>
      </c>
      <c r="G89" s="124">
        <v>0</v>
      </c>
      <c r="H89" s="124">
        <v>1</v>
      </c>
      <c r="I89" s="124"/>
    </row>
    <row r="90" spans="2:9" ht="45" x14ac:dyDescent="0.25">
      <c r="B90" s="71" t="s">
        <v>3768</v>
      </c>
      <c r="C90" s="72" t="s">
        <v>3769</v>
      </c>
      <c r="D90" s="73" t="s">
        <v>24</v>
      </c>
      <c r="E90" s="73" t="b">
        <v>0</v>
      </c>
      <c r="F90" s="74" t="s">
        <v>3770</v>
      </c>
      <c r="G90" s="124">
        <v>0</v>
      </c>
      <c r="H90" s="124">
        <v>1</v>
      </c>
      <c r="I90" s="124"/>
    </row>
    <row r="91" spans="2:9" ht="45" x14ac:dyDescent="0.25">
      <c r="B91" s="71" t="s">
        <v>3771</v>
      </c>
      <c r="C91" s="72" t="s">
        <v>3772</v>
      </c>
      <c r="D91" s="73" t="s">
        <v>24</v>
      </c>
      <c r="E91" s="73" t="b">
        <v>0</v>
      </c>
      <c r="F91" s="74" t="s">
        <v>3773</v>
      </c>
      <c r="G91" s="124">
        <v>0</v>
      </c>
      <c r="H91" s="124">
        <v>1</v>
      </c>
      <c r="I91" s="124"/>
    </row>
    <row r="92" spans="2:9" ht="30" x14ac:dyDescent="0.25">
      <c r="B92" s="71" t="s">
        <v>3774</v>
      </c>
      <c r="C92" s="72" t="s">
        <v>3775</v>
      </c>
      <c r="D92" s="73" t="s">
        <v>24</v>
      </c>
      <c r="E92" s="73" t="b">
        <v>0</v>
      </c>
      <c r="F92" s="74" t="s">
        <v>3776</v>
      </c>
      <c r="G92" s="124">
        <v>0</v>
      </c>
      <c r="H92" s="124">
        <v>1</v>
      </c>
      <c r="I92" s="124"/>
    </row>
    <row r="93" spans="2:9" ht="30" x14ac:dyDescent="0.25">
      <c r="B93" s="71" t="s">
        <v>3777</v>
      </c>
      <c r="C93" s="72" t="s">
        <v>3778</v>
      </c>
      <c r="D93" s="73" t="s">
        <v>24</v>
      </c>
      <c r="E93" s="73" t="b">
        <v>0</v>
      </c>
      <c r="F93" s="74" t="s">
        <v>3779</v>
      </c>
      <c r="G93" s="124">
        <v>0</v>
      </c>
      <c r="H93" s="124">
        <v>1</v>
      </c>
      <c r="I93" s="124"/>
    </row>
    <row r="94" spans="2:9" ht="30" x14ac:dyDescent="0.25">
      <c r="B94" s="71" t="s">
        <v>3780</v>
      </c>
      <c r="C94" s="72" t="s">
        <v>3781</v>
      </c>
      <c r="D94" s="73" t="s">
        <v>24</v>
      </c>
      <c r="E94" s="73" t="b">
        <v>0</v>
      </c>
      <c r="F94" s="74" t="s">
        <v>3782</v>
      </c>
      <c r="G94" s="124">
        <v>0</v>
      </c>
      <c r="H94" s="124">
        <v>1</v>
      </c>
      <c r="I94" s="124"/>
    </row>
    <row r="95" spans="2:9" x14ac:dyDescent="0.25">
      <c r="B95" s="71" t="s">
        <v>3783</v>
      </c>
      <c r="C95" s="72" t="s">
        <v>3784</v>
      </c>
      <c r="D95" s="73" t="s">
        <v>24</v>
      </c>
      <c r="E95" s="73" t="b">
        <v>0</v>
      </c>
      <c r="F95" s="74" t="s">
        <v>3785</v>
      </c>
      <c r="G95" s="124">
        <v>0</v>
      </c>
      <c r="H95" s="124">
        <v>1</v>
      </c>
      <c r="I95" s="124"/>
    </row>
    <row r="96" spans="2:9" x14ac:dyDescent="0.25">
      <c r="B96" s="71" t="s">
        <v>3786</v>
      </c>
      <c r="C96" s="72" t="s">
        <v>3787</v>
      </c>
      <c r="D96" s="73" t="s">
        <v>24</v>
      </c>
      <c r="E96" s="73" t="b">
        <v>0</v>
      </c>
      <c r="F96" s="74" t="s">
        <v>3788</v>
      </c>
      <c r="G96" s="124">
        <v>0</v>
      </c>
      <c r="H96" s="124">
        <v>1</v>
      </c>
      <c r="I96" s="124"/>
    </row>
    <row r="97" spans="2:9" x14ac:dyDescent="0.25">
      <c r="B97" s="71" t="s">
        <v>3789</v>
      </c>
      <c r="C97" s="72" t="s">
        <v>3790</v>
      </c>
      <c r="D97" s="73" t="s">
        <v>24</v>
      </c>
      <c r="E97" s="73" t="b">
        <v>0</v>
      </c>
      <c r="F97" s="74" t="s">
        <v>3791</v>
      </c>
      <c r="G97" s="124">
        <v>0</v>
      </c>
      <c r="H97" s="124">
        <v>1</v>
      </c>
      <c r="I97" s="124"/>
    </row>
    <row r="98" spans="2:9" ht="30" x14ac:dyDescent="0.25">
      <c r="B98" s="71" t="s">
        <v>3792</v>
      </c>
      <c r="C98" s="72" t="s">
        <v>3793</v>
      </c>
      <c r="D98" s="73" t="s">
        <v>24</v>
      </c>
      <c r="E98" s="73" t="b">
        <v>0</v>
      </c>
      <c r="F98" s="74" t="s">
        <v>3794</v>
      </c>
      <c r="G98" s="124">
        <v>0</v>
      </c>
      <c r="H98" s="124">
        <v>1</v>
      </c>
      <c r="I98" s="124"/>
    </row>
    <row r="99" spans="2:9" ht="30" x14ac:dyDescent="0.25">
      <c r="B99" s="71" t="s">
        <v>3795</v>
      </c>
      <c r="C99" s="72" t="s">
        <v>3796</v>
      </c>
      <c r="D99" s="73" t="s">
        <v>24</v>
      </c>
      <c r="E99" s="73" t="b">
        <v>0</v>
      </c>
      <c r="F99" s="74" t="s">
        <v>3797</v>
      </c>
      <c r="G99" s="124">
        <v>0</v>
      </c>
      <c r="H99" s="124">
        <v>1</v>
      </c>
      <c r="I99" s="124"/>
    </row>
    <row r="100" spans="2:9" ht="30" x14ac:dyDescent="0.25">
      <c r="B100" s="71" t="s">
        <v>3798</v>
      </c>
      <c r="C100" s="72" t="s">
        <v>3799</v>
      </c>
      <c r="D100" s="73" t="s">
        <v>24</v>
      </c>
      <c r="E100" s="73" t="b">
        <v>0</v>
      </c>
      <c r="F100" s="74" t="s">
        <v>3800</v>
      </c>
      <c r="G100" s="124">
        <v>0</v>
      </c>
      <c r="H100" s="124">
        <v>1</v>
      </c>
      <c r="I100" s="124"/>
    </row>
    <row r="101" spans="2:9" x14ac:dyDescent="0.25">
      <c r="B101" s="71" t="s">
        <v>3801</v>
      </c>
      <c r="C101" s="72" t="s">
        <v>3802</v>
      </c>
      <c r="D101" s="73" t="s">
        <v>24</v>
      </c>
      <c r="E101" s="73" t="b">
        <v>0</v>
      </c>
      <c r="F101" s="74" t="s">
        <v>3803</v>
      </c>
      <c r="G101" s="124">
        <v>0</v>
      </c>
      <c r="H101" s="124">
        <v>1</v>
      </c>
      <c r="I101" s="124"/>
    </row>
    <row r="102" spans="2:9" ht="30" x14ac:dyDescent="0.25">
      <c r="B102" s="71" t="s">
        <v>3804</v>
      </c>
      <c r="C102" s="72" t="s">
        <v>2471</v>
      </c>
      <c r="D102" s="73" t="s">
        <v>24</v>
      </c>
      <c r="E102" s="73" t="b">
        <v>1</v>
      </c>
      <c r="F102" s="74" t="s">
        <v>3805</v>
      </c>
      <c r="G102" s="124">
        <v>1</v>
      </c>
      <c r="H102" s="124">
        <v>0</v>
      </c>
      <c r="I102" s="127" t="s">
        <v>5283</v>
      </c>
    </row>
    <row r="103" spans="2:9" ht="30" x14ac:dyDescent="0.25">
      <c r="B103" s="71" t="s">
        <v>3712</v>
      </c>
      <c r="C103" s="72" t="s">
        <v>3806</v>
      </c>
      <c r="D103" s="73" t="s">
        <v>24</v>
      </c>
      <c r="E103" s="73" t="b">
        <v>0</v>
      </c>
      <c r="F103" s="74" t="s">
        <v>3807</v>
      </c>
      <c r="G103" s="124">
        <v>0</v>
      </c>
      <c r="H103" s="124">
        <v>1</v>
      </c>
      <c r="I103" s="124"/>
    </row>
    <row r="104" spans="2:9" x14ac:dyDescent="0.25">
      <c r="B104" s="71" t="s">
        <v>3808</v>
      </c>
      <c r="C104" s="72" t="s">
        <v>3809</v>
      </c>
      <c r="D104" s="73" t="s">
        <v>24</v>
      </c>
      <c r="E104" s="73" t="b">
        <v>0</v>
      </c>
      <c r="F104" s="74" t="s">
        <v>3810</v>
      </c>
      <c r="G104" s="124">
        <v>0</v>
      </c>
      <c r="H104" s="124">
        <v>1</v>
      </c>
      <c r="I104" s="124"/>
    </row>
    <row r="105" spans="2:9" x14ac:dyDescent="0.25">
      <c r="B105" s="71" t="s">
        <v>3576</v>
      </c>
      <c r="C105" s="72" t="s">
        <v>3811</v>
      </c>
      <c r="D105" s="73" t="s">
        <v>24</v>
      </c>
      <c r="E105" s="73" t="b">
        <v>0</v>
      </c>
      <c r="F105" s="74" t="s">
        <v>3812</v>
      </c>
      <c r="G105" s="124">
        <v>0</v>
      </c>
      <c r="H105" s="124">
        <v>1</v>
      </c>
      <c r="I105" s="124"/>
    </row>
    <row r="106" spans="2:9" x14ac:dyDescent="0.25">
      <c r="B106" s="71" t="s">
        <v>3813</v>
      </c>
      <c r="C106" s="72" t="s">
        <v>3814</v>
      </c>
      <c r="D106" s="73" t="s">
        <v>24</v>
      </c>
      <c r="E106" s="73" t="b">
        <v>0</v>
      </c>
      <c r="F106" s="74" t="s">
        <v>3815</v>
      </c>
      <c r="G106" s="124">
        <v>0</v>
      </c>
      <c r="H106" s="124">
        <v>1</v>
      </c>
      <c r="I106" s="124"/>
    </row>
    <row r="107" spans="2:9" x14ac:dyDescent="0.25">
      <c r="B107" s="71" t="s">
        <v>3816</v>
      </c>
      <c r="C107" s="72" t="s">
        <v>3817</v>
      </c>
      <c r="D107" s="73" t="s">
        <v>24</v>
      </c>
      <c r="E107" s="73" t="b">
        <v>0</v>
      </c>
      <c r="F107" s="74" t="s">
        <v>3818</v>
      </c>
      <c r="G107" s="124">
        <v>0</v>
      </c>
      <c r="H107" s="124">
        <v>1</v>
      </c>
      <c r="I107" s="124"/>
    </row>
    <row r="108" spans="2:9" x14ac:dyDescent="0.25">
      <c r="B108" s="71" t="s">
        <v>3585</v>
      </c>
      <c r="C108" s="72" t="s">
        <v>3819</v>
      </c>
      <c r="D108" s="73" t="s">
        <v>24</v>
      </c>
      <c r="E108" s="73" t="b">
        <v>0</v>
      </c>
      <c r="F108" s="74" t="s">
        <v>3820</v>
      </c>
      <c r="G108" s="124">
        <v>0</v>
      </c>
      <c r="H108" s="124">
        <v>1</v>
      </c>
      <c r="I108" s="124"/>
    </row>
    <row r="109" spans="2:9" x14ac:dyDescent="0.25">
      <c r="B109" s="71" t="s">
        <v>3821</v>
      </c>
      <c r="C109" s="72" t="s">
        <v>3822</v>
      </c>
      <c r="D109" s="73" t="s">
        <v>24</v>
      </c>
      <c r="E109" s="73" t="b">
        <v>0</v>
      </c>
      <c r="F109" s="74" t="s">
        <v>3823</v>
      </c>
      <c r="G109" s="124">
        <v>0</v>
      </c>
      <c r="H109" s="124">
        <v>1</v>
      </c>
      <c r="I109" s="124"/>
    </row>
    <row r="110" spans="2:9" x14ac:dyDescent="0.25">
      <c r="B110" s="71" t="s">
        <v>3824</v>
      </c>
      <c r="C110" s="72" t="s">
        <v>3825</v>
      </c>
      <c r="D110" s="73" t="s">
        <v>24</v>
      </c>
      <c r="E110" s="73" t="b">
        <v>0</v>
      </c>
      <c r="F110" s="74" t="s">
        <v>3826</v>
      </c>
      <c r="G110" s="124">
        <v>0</v>
      </c>
      <c r="H110" s="124">
        <v>3</v>
      </c>
      <c r="I110" s="124"/>
    </row>
    <row r="111" spans="2:9" x14ac:dyDescent="0.25">
      <c r="B111" s="71" t="s">
        <v>3824</v>
      </c>
      <c r="C111" s="72" t="s">
        <v>3827</v>
      </c>
      <c r="D111" s="73" t="s">
        <v>24</v>
      </c>
      <c r="E111" s="73" t="b">
        <v>0</v>
      </c>
      <c r="F111" s="74" t="s">
        <v>3828</v>
      </c>
      <c r="G111" s="124">
        <v>0</v>
      </c>
      <c r="H111" s="124">
        <v>1</v>
      </c>
      <c r="I111" s="124"/>
    </row>
    <row r="112" spans="2:9" ht="30" x14ac:dyDescent="0.25">
      <c r="B112" s="71" t="s">
        <v>3829</v>
      </c>
      <c r="C112" s="72" t="s">
        <v>3830</v>
      </c>
      <c r="D112" s="73" t="s">
        <v>24</v>
      </c>
      <c r="E112" s="73" t="b">
        <v>0</v>
      </c>
      <c r="F112" s="74" t="s">
        <v>3831</v>
      </c>
      <c r="G112" s="124">
        <v>0</v>
      </c>
      <c r="H112" s="124">
        <v>1</v>
      </c>
      <c r="I112" s="124"/>
    </row>
    <row r="113" spans="2:9" x14ac:dyDescent="0.25">
      <c r="B113" s="71" t="s">
        <v>3832</v>
      </c>
      <c r="C113" s="72" t="s">
        <v>3833</v>
      </c>
      <c r="D113" s="73" t="s">
        <v>24</v>
      </c>
      <c r="E113" s="73" t="b">
        <v>0</v>
      </c>
      <c r="F113" s="74" t="s">
        <v>3834</v>
      </c>
      <c r="G113" s="124">
        <v>0</v>
      </c>
      <c r="H113" s="124">
        <v>1</v>
      </c>
      <c r="I113" s="124"/>
    </row>
    <row r="114" spans="2:9" x14ac:dyDescent="0.25">
      <c r="B114" s="71" t="s">
        <v>3835</v>
      </c>
      <c r="C114" s="72" t="s">
        <v>3836</v>
      </c>
      <c r="D114" s="73" t="s">
        <v>24</v>
      </c>
      <c r="E114" s="73" t="b">
        <v>0</v>
      </c>
      <c r="F114" s="74" t="s">
        <v>3837</v>
      </c>
      <c r="G114" s="124">
        <v>0</v>
      </c>
      <c r="H114" s="124">
        <v>1</v>
      </c>
      <c r="I114" s="124"/>
    </row>
    <row r="115" spans="2:9" ht="30" x14ac:dyDescent="0.25">
      <c r="B115" s="71" t="s">
        <v>3835</v>
      </c>
      <c r="C115" s="72" t="s">
        <v>3838</v>
      </c>
      <c r="D115" s="73" t="s">
        <v>24</v>
      </c>
      <c r="E115" s="73" t="b">
        <v>0</v>
      </c>
      <c r="F115" s="74" t="s">
        <v>3839</v>
      </c>
      <c r="G115" s="124">
        <v>0</v>
      </c>
      <c r="H115" s="124">
        <v>1</v>
      </c>
      <c r="I115" s="124"/>
    </row>
    <row r="116" spans="2:9" ht="45" x14ac:dyDescent="0.25">
      <c r="B116" s="75" t="s">
        <v>3599</v>
      </c>
      <c r="C116" s="76" t="s">
        <v>3840</v>
      </c>
      <c r="D116" s="129" t="s">
        <v>24</v>
      </c>
      <c r="E116" s="77" t="b">
        <v>1</v>
      </c>
      <c r="F116" s="78" t="s">
        <v>3841</v>
      </c>
      <c r="G116" s="125">
        <v>1</v>
      </c>
      <c r="H116" s="125">
        <v>0</v>
      </c>
      <c r="I116" s="107" t="s">
        <v>5326</v>
      </c>
    </row>
    <row r="117" spans="2:9" ht="45" x14ac:dyDescent="0.25">
      <c r="B117" s="75" t="s">
        <v>3842</v>
      </c>
      <c r="C117" s="76" t="s">
        <v>3843</v>
      </c>
      <c r="D117" s="77" t="s">
        <v>57</v>
      </c>
      <c r="E117" s="77" t="b">
        <v>1</v>
      </c>
      <c r="F117" s="78" t="s">
        <v>3844</v>
      </c>
      <c r="G117" s="125">
        <v>1</v>
      </c>
      <c r="H117" s="125">
        <v>0</v>
      </c>
      <c r="I117" s="125"/>
    </row>
    <row r="118" spans="2:9" ht="30" x14ac:dyDescent="0.25">
      <c r="B118" s="75" t="s">
        <v>3845</v>
      </c>
      <c r="C118" s="76" t="s">
        <v>3846</v>
      </c>
      <c r="D118" s="129" t="s">
        <v>18</v>
      </c>
      <c r="E118" s="77" t="b">
        <v>1</v>
      </c>
      <c r="F118" s="78" t="s">
        <v>3847</v>
      </c>
      <c r="G118" s="125">
        <v>1</v>
      </c>
      <c r="H118" s="125">
        <v>0</v>
      </c>
      <c r="I118" s="107" t="s">
        <v>5327</v>
      </c>
    </row>
    <row r="119" spans="2:9" ht="75" x14ac:dyDescent="0.25">
      <c r="B119" s="75" t="s">
        <v>3848</v>
      </c>
      <c r="C119" s="76" t="s">
        <v>3849</v>
      </c>
      <c r="D119" s="77" t="s">
        <v>57</v>
      </c>
      <c r="E119" s="77" t="b">
        <v>1</v>
      </c>
      <c r="F119" s="78" t="s">
        <v>3850</v>
      </c>
      <c r="G119" s="125">
        <v>1</v>
      </c>
      <c r="H119" s="125">
        <v>0</v>
      </c>
      <c r="I119" s="125"/>
    </row>
    <row r="120" spans="2:9" ht="45" x14ac:dyDescent="0.25">
      <c r="B120" s="75" t="s">
        <v>3771</v>
      </c>
      <c r="C120" s="76" t="s">
        <v>3851</v>
      </c>
      <c r="D120" s="77" t="s">
        <v>57</v>
      </c>
      <c r="E120" s="77" t="b">
        <v>1</v>
      </c>
      <c r="F120" s="78" t="s">
        <v>3852</v>
      </c>
      <c r="G120" s="125">
        <v>1</v>
      </c>
      <c r="H120" s="125">
        <v>0</v>
      </c>
      <c r="I120" s="125"/>
    </row>
    <row r="121" spans="2:9" x14ac:dyDescent="0.25">
      <c r="B121" s="75" t="s">
        <v>3853</v>
      </c>
      <c r="C121" s="76" t="s">
        <v>3397</v>
      </c>
      <c r="D121" s="77" t="s">
        <v>57</v>
      </c>
      <c r="E121" s="77" t="b">
        <v>1</v>
      </c>
      <c r="F121" s="78" t="s">
        <v>3854</v>
      </c>
      <c r="G121" s="125">
        <v>1</v>
      </c>
      <c r="H121" s="125">
        <v>0</v>
      </c>
      <c r="I121" s="125"/>
    </row>
    <row r="122" spans="2:9" ht="30" x14ac:dyDescent="0.25">
      <c r="B122" s="75" t="s">
        <v>3558</v>
      </c>
      <c r="C122" s="76" t="s">
        <v>3855</v>
      </c>
      <c r="D122" s="77" t="s">
        <v>57</v>
      </c>
      <c r="E122" s="77" t="b">
        <v>1</v>
      </c>
      <c r="F122" s="78" t="s">
        <v>3856</v>
      </c>
      <c r="G122" s="125">
        <v>1</v>
      </c>
      <c r="H122" s="125">
        <v>0</v>
      </c>
      <c r="I122" s="125"/>
    </row>
    <row r="123" spans="2:9" ht="30" x14ac:dyDescent="0.25">
      <c r="B123" s="75" t="s">
        <v>3857</v>
      </c>
      <c r="C123" s="76" t="s">
        <v>3858</v>
      </c>
      <c r="D123" s="77" t="s">
        <v>57</v>
      </c>
      <c r="E123" s="77" t="b">
        <v>1</v>
      </c>
      <c r="F123" s="78" t="s">
        <v>3859</v>
      </c>
      <c r="G123" s="125">
        <v>1</v>
      </c>
      <c r="H123" s="125">
        <v>0</v>
      </c>
      <c r="I123" s="125"/>
    </row>
    <row r="124" spans="2:9" ht="45" x14ac:dyDescent="0.25">
      <c r="B124" s="75" t="s">
        <v>3860</v>
      </c>
      <c r="C124" s="76" t="s">
        <v>2657</v>
      </c>
      <c r="D124" s="77" t="s">
        <v>57</v>
      </c>
      <c r="E124" s="77" t="b">
        <v>1</v>
      </c>
      <c r="F124" s="78" t="s">
        <v>3861</v>
      </c>
      <c r="G124" s="125">
        <v>1</v>
      </c>
      <c r="H124" s="125">
        <v>0</v>
      </c>
      <c r="I124" s="125"/>
    </row>
    <row r="125" spans="2:9" x14ac:dyDescent="0.25">
      <c r="B125" s="75" t="s">
        <v>3862</v>
      </c>
      <c r="C125" s="76" t="s">
        <v>3863</v>
      </c>
      <c r="D125" s="77" t="s">
        <v>57</v>
      </c>
      <c r="E125" s="77" t="b">
        <v>1</v>
      </c>
      <c r="F125" s="78" t="s">
        <v>3864</v>
      </c>
      <c r="G125" s="125">
        <v>1</v>
      </c>
      <c r="H125" s="125">
        <v>0</v>
      </c>
      <c r="I125" s="125"/>
    </row>
    <row r="126" spans="2:9" ht="30" x14ac:dyDescent="0.25">
      <c r="B126" s="75" t="s">
        <v>3640</v>
      </c>
      <c r="C126" s="76" t="s">
        <v>3865</v>
      </c>
      <c r="D126" s="129" t="s">
        <v>24</v>
      </c>
      <c r="E126" s="77" t="b">
        <v>1</v>
      </c>
      <c r="F126" s="78" t="s">
        <v>3866</v>
      </c>
      <c r="G126" s="125">
        <v>1</v>
      </c>
      <c r="H126" s="125">
        <v>0</v>
      </c>
      <c r="I126" s="107" t="s">
        <v>5326</v>
      </c>
    </row>
    <row r="127" spans="2:9" ht="30" x14ac:dyDescent="0.25">
      <c r="B127" s="75" t="s">
        <v>3867</v>
      </c>
      <c r="C127" s="76" t="s">
        <v>3868</v>
      </c>
      <c r="D127" s="77" t="s">
        <v>57</v>
      </c>
      <c r="E127" s="77" t="b">
        <v>1</v>
      </c>
      <c r="F127" s="78" t="s">
        <v>3869</v>
      </c>
      <c r="G127" s="125">
        <v>1</v>
      </c>
      <c r="H127" s="125">
        <v>0</v>
      </c>
      <c r="I127" s="125"/>
    </row>
    <row r="128" spans="2:9" ht="30" x14ac:dyDescent="0.25">
      <c r="B128" s="75" t="s">
        <v>3870</v>
      </c>
      <c r="C128" s="76" t="s">
        <v>3871</v>
      </c>
      <c r="D128" s="77" t="s">
        <v>57</v>
      </c>
      <c r="E128" s="77" t="b">
        <v>1</v>
      </c>
      <c r="F128" s="78" t="s">
        <v>3872</v>
      </c>
      <c r="G128" s="125">
        <v>1</v>
      </c>
      <c r="H128" s="125">
        <v>0</v>
      </c>
      <c r="I128" s="125"/>
    </row>
    <row r="129" spans="2:9" ht="30" x14ac:dyDescent="0.25">
      <c r="B129" s="75" t="s">
        <v>3873</v>
      </c>
      <c r="C129" s="76" t="s">
        <v>3874</v>
      </c>
      <c r="D129" s="77" t="s">
        <v>57</v>
      </c>
      <c r="E129" s="77" t="b">
        <v>1</v>
      </c>
      <c r="F129" s="78" t="s">
        <v>3875</v>
      </c>
      <c r="G129" s="125">
        <v>1</v>
      </c>
      <c r="H129" s="125">
        <v>0</v>
      </c>
      <c r="I129" s="125"/>
    </row>
    <row r="130" spans="2:9" x14ac:dyDescent="0.25">
      <c r="B130" s="75" t="s">
        <v>3876</v>
      </c>
      <c r="C130" s="76" t="s">
        <v>2788</v>
      </c>
      <c r="D130" s="77" t="s">
        <v>57</v>
      </c>
      <c r="E130" s="77" t="b">
        <v>1</v>
      </c>
      <c r="F130" s="78" t="s">
        <v>3877</v>
      </c>
      <c r="G130" s="125">
        <v>1</v>
      </c>
      <c r="H130" s="125">
        <v>0</v>
      </c>
      <c r="I130" s="125"/>
    </row>
    <row r="131" spans="2:9" ht="45" x14ac:dyDescent="0.25">
      <c r="B131" s="75" t="s">
        <v>3524</v>
      </c>
      <c r="C131" s="76" t="s">
        <v>3878</v>
      </c>
      <c r="D131" s="129" t="s">
        <v>5290</v>
      </c>
      <c r="E131" s="77" t="b">
        <v>0</v>
      </c>
      <c r="F131" s="78" t="s">
        <v>3879</v>
      </c>
      <c r="G131" s="125">
        <v>0</v>
      </c>
      <c r="H131" s="125">
        <v>1</v>
      </c>
      <c r="I131" s="107" t="s">
        <v>5293</v>
      </c>
    </row>
    <row r="132" spans="2:9" x14ac:dyDescent="0.25">
      <c r="B132" s="75" t="s">
        <v>3880</v>
      </c>
      <c r="C132" s="76" t="s">
        <v>3881</v>
      </c>
      <c r="D132" s="77" t="s">
        <v>57</v>
      </c>
      <c r="E132" s="77" t="b">
        <v>0</v>
      </c>
      <c r="F132" s="78" t="s">
        <v>3882</v>
      </c>
      <c r="G132" s="125">
        <v>0</v>
      </c>
      <c r="H132" s="125">
        <v>1</v>
      </c>
      <c r="I132" s="125"/>
    </row>
    <row r="133" spans="2:9" ht="30" x14ac:dyDescent="0.25">
      <c r="B133" s="75" t="s">
        <v>3883</v>
      </c>
      <c r="C133" s="76" t="s">
        <v>3884</v>
      </c>
      <c r="D133" s="77" t="s">
        <v>57</v>
      </c>
      <c r="E133" s="77" t="b">
        <v>0</v>
      </c>
      <c r="F133" s="78" t="s">
        <v>3885</v>
      </c>
      <c r="G133" s="125">
        <v>0</v>
      </c>
      <c r="H133" s="125">
        <v>1</v>
      </c>
      <c r="I133" s="125"/>
    </row>
    <row r="134" spans="2:9" ht="45" x14ac:dyDescent="0.25">
      <c r="B134" s="75" t="s">
        <v>3886</v>
      </c>
      <c r="C134" s="76" t="s">
        <v>3887</v>
      </c>
      <c r="D134" s="129" t="s">
        <v>24</v>
      </c>
      <c r="E134" s="77" t="b">
        <v>0</v>
      </c>
      <c r="F134" s="78" t="s">
        <v>3888</v>
      </c>
      <c r="G134" s="125">
        <v>0</v>
      </c>
      <c r="H134" s="125">
        <v>1</v>
      </c>
      <c r="I134" s="107" t="s">
        <v>5326</v>
      </c>
    </row>
    <row r="135" spans="2:9" ht="30" x14ac:dyDescent="0.25">
      <c r="B135" s="75" t="s">
        <v>3889</v>
      </c>
      <c r="C135" s="76" t="s">
        <v>3890</v>
      </c>
      <c r="D135" s="77" t="s">
        <v>57</v>
      </c>
      <c r="E135" s="77" t="b">
        <v>0</v>
      </c>
      <c r="F135" s="78" t="s">
        <v>3891</v>
      </c>
      <c r="G135" s="125">
        <v>0</v>
      </c>
      <c r="H135" s="125">
        <v>2</v>
      </c>
      <c r="I135" s="125"/>
    </row>
    <row r="136" spans="2:9" ht="30" x14ac:dyDescent="0.25">
      <c r="B136" s="75" t="s">
        <v>3892</v>
      </c>
      <c r="C136" s="76" t="s">
        <v>3893</v>
      </c>
      <c r="D136" s="77" t="s">
        <v>57</v>
      </c>
      <c r="E136" s="77" t="b">
        <v>0</v>
      </c>
      <c r="F136" s="78" t="s">
        <v>3894</v>
      </c>
      <c r="G136" s="125">
        <v>0</v>
      </c>
      <c r="H136" s="125">
        <v>1</v>
      </c>
      <c r="I136" s="125"/>
    </row>
    <row r="137" spans="2:9" ht="30" x14ac:dyDescent="0.25">
      <c r="B137" s="75" t="s">
        <v>3895</v>
      </c>
      <c r="C137" s="76" t="s">
        <v>3896</v>
      </c>
      <c r="D137" s="77" t="s">
        <v>57</v>
      </c>
      <c r="E137" s="77" t="b">
        <v>0</v>
      </c>
      <c r="F137" s="78" t="s">
        <v>3897</v>
      </c>
      <c r="G137" s="125">
        <v>0</v>
      </c>
      <c r="H137" s="125">
        <v>1</v>
      </c>
      <c r="I137" s="125"/>
    </row>
    <row r="138" spans="2:9" ht="30" x14ac:dyDescent="0.25">
      <c r="B138" s="75" t="s">
        <v>3898</v>
      </c>
      <c r="C138" s="76" t="s">
        <v>2354</v>
      </c>
      <c r="D138" s="77" t="s">
        <v>57</v>
      </c>
      <c r="E138" s="77" t="b">
        <v>0</v>
      </c>
      <c r="F138" s="78" t="s">
        <v>3899</v>
      </c>
      <c r="G138" s="125">
        <v>0</v>
      </c>
      <c r="H138" s="125">
        <v>1</v>
      </c>
      <c r="I138" s="125"/>
    </row>
    <row r="139" spans="2:9" ht="30" x14ac:dyDescent="0.25">
      <c r="B139" s="75" t="s">
        <v>3697</v>
      </c>
      <c r="C139" s="76" t="s">
        <v>3900</v>
      </c>
      <c r="D139" s="77" t="s">
        <v>57</v>
      </c>
      <c r="E139" s="77" t="b">
        <v>0</v>
      </c>
      <c r="F139" s="78" t="s">
        <v>3901</v>
      </c>
      <c r="G139" s="125">
        <v>0</v>
      </c>
      <c r="H139" s="125">
        <v>1</v>
      </c>
      <c r="I139" s="125"/>
    </row>
    <row r="140" spans="2:9" ht="30" x14ac:dyDescent="0.25">
      <c r="B140" s="75" t="s">
        <v>3902</v>
      </c>
      <c r="C140" s="76" t="s">
        <v>3903</v>
      </c>
      <c r="D140" s="77" t="s">
        <v>57</v>
      </c>
      <c r="E140" s="77" t="b">
        <v>0</v>
      </c>
      <c r="F140" s="78" t="s">
        <v>3904</v>
      </c>
      <c r="G140" s="125">
        <v>0</v>
      </c>
      <c r="H140" s="125">
        <v>1</v>
      </c>
      <c r="I140" s="125"/>
    </row>
    <row r="141" spans="2:9" ht="30" x14ac:dyDescent="0.25">
      <c r="B141" s="75" t="s">
        <v>3777</v>
      </c>
      <c r="C141" s="76" t="s">
        <v>3905</v>
      </c>
      <c r="D141" s="77" t="s">
        <v>57</v>
      </c>
      <c r="E141" s="77" t="b">
        <v>0</v>
      </c>
      <c r="F141" s="78" t="s">
        <v>3906</v>
      </c>
      <c r="G141" s="125">
        <v>0</v>
      </c>
      <c r="H141" s="125">
        <v>1</v>
      </c>
      <c r="I141" s="125"/>
    </row>
    <row r="142" spans="2:9" ht="30" x14ac:dyDescent="0.25">
      <c r="B142" s="75" t="s">
        <v>3907</v>
      </c>
      <c r="C142" s="76" t="s">
        <v>3908</v>
      </c>
      <c r="D142" s="77" t="s">
        <v>57</v>
      </c>
      <c r="E142" s="77" t="b">
        <v>0</v>
      </c>
      <c r="F142" s="78" t="s">
        <v>3909</v>
      </c>
      <c r="G142" s="125">
        <v>0</v>
      </c>
      <c r="H142" s="125">
        <v>1</v>
      </c>
      <c r="I142" s="125"/>
    </row>
    <row r="143" spans="2:9" ht="30" x14ac:dyDescent="0.25">
      <c r="B143" s="75" t="s">
        <v>3910</v>
      </c>
      <c r="C143" s="76" t="s">
        <v>3911</v>
      </c>
      <c r="D143" s="77" t="s">
        <v>57</v>
      </c>
      <c r="E143" s="77" t="b">
        <v>0</v>
      </c>
      <c r="F143" s="78" t="s">
        <v>3912</v>
      </c>
      <c r="G143" s="125">
        <v>0</v>
      </c>
      <c r="H143" s="125">
        <v>1</v>
      </c>
      <c r="I143" s="125"/>
    </row>
    <row r="144" spans="2:9" ht="45" x14ac:dyDescent="0.25">
      <c r="B144" s="75" t="s">
        <v>3561</v>
      </c>
      <c r="C144" s="76" t="s">
        <v>3913</v>
      </c>
      <c r="D144" s="77" t="s">
        <v>57</v>
      </c>
      <c r="E144" s="77" t="b">
        <v>0</v>
      </c>
      <c r="F144" s="78" t="s">
        <v>3914</v>
      </c>
      <c r="G144" s="125">
        <v>0</v>
      </c>
      <c r="H144" s="125">
        <v>1</v>
      </c>
      <c r="I144" s="125"/>
    </row>
    <row r="145" spans="2:9" ht="30" x14ac:dyDescent="0.25">
      <c r="B145" s="75" t="s">
        <v>3915</v>
      </c>
      <c r="C145" s="76" t="s">
        <v>3916</v>
      </c>
      <c r="D145" s="77" t="s">
        <v>57</v>
      </c>
      <c r="E145" s="77" t="b">
        <v>0</v>
      </c>
      <c r="F145" s="78" t="s">
        <v>3917</v>
      </c>
      <c r="G145" s="125">
        <v>0</v>
      </c>
      <c r="H145" s="125">
        <v>1</v>
      </c>
      <c r="I145" s="125"/>
    </row>
    <row r="146" spans="2:9" ht="30" x14ac:dyDescent="0.25">
      <c r="B146" s="75" t="s">
        <v>3703</v>
      </c>
      <c r="C146" s="76" t="s">
        <v>3918</v>
      </c>
      <c r="D146" s="77" t="s">
        <v>57</v>
      </c>
      <c r="E146" s="77" t="b">
        <v>0</v>
      </c>
      <c r="F146" s="78" t="s">
        <v>3919</v>
      </c>
      <c r="G146" s="125">
        <v>0</v>
      </c>
      <c r="H146" s="125">
        <v>1</v>
      </c>
      <c r="I146" s="125"/>
    </row>
    <row r="147" spans="2:9" ht="30" x14ac:dyDescent="0.25">
      <c r="B147" s="75" t="s">
        <v>3920</v>
      </c>
      <c r="C147" s="76" t="s">
        <v>3921</v>
      </c>
      <c r="D147" s="77" t="s">
        <v>57</v>
      </c>
      <c r="E147" s="77" t="b">
        <v>0</v>
      </c>
      <c r="F147" s="78" t="s">
        <v>3922</v>
      </c>
      <c r="G147" s="125">
        <v>0</v>
      </c>
      <c r="H147" s="125">
        <v>1</v>
      </c>
      <c r="I147" s="125"/>
    </row>
    <row r="148" spans="2:9" ht="30" x14ac:dyDescent="0.25">
      <c r="B148" s="75" t="s">
        <v>3923</v>
      </c>
      <c r="C148" s="76" t="s">
        <v>3924</v>
      </c>
      <c r="D148" s="129" t="s">
        <v>24</v>
      </c>
      <c r="E148" s="77" t="b">
        <v>0</v>
      </c>
      <c r="F148" s="78" t="s">
        <v>3925</v>
      </c>
      <c r="G148" s="125">
        <v>0</v>
      </c>
      <c r="H148" s="125">
        <v>1</v>
      </c>
      <c r="I148" s="107" t="s">
        <v>5326</v>
      </c>
    </row>
    <row r="149" spans="2:9" ht="30" x14ac:dyDescent="0.25">
      <c r="B149" s="75" t="s">
        <v>3926</v>
      </c>
      <c r="C149" s="76" t="s">
        <v>3927</v>
      </c>
      <c r="D149" s="129" t="s">
        <v>24</v>
      </c>
      <c r="E149" s="77" t="b">
        <v>0</v>
      </c>
      <c r="F149" s="78" t="s">
        <v>3928</v>
      </c>
      <c r="G149" s="125">
        <v>0</v>
      </c>
      <c r="H149" s="125">
        <v>1</v>
      </c>
      <c r="I149" s="107" t="s">
        <v>5326</v>
      </c>
    </row>
    <row r="150" spans="2:9" x14ac:dyDescent="0.25">
      <c r="B150" s="75" t="s">
        <v>3929</v>
      </c>
      <c r="C150" s="76" t="s">
        <v>3355</v>
      </c>
      <c r="D150" s="77" t="s">
        <v>57</v>
      </c>
      <c r="E150" s="77" t="b">
        <v>0</v>
      </c>
      <c r="F150" s="78" t="s">
        <v>3930</v>
      </c>
      <c r="G150" s="125">
        <v>0</v>
      </c>
      <c r="H150" s="125">
        <v>1</v>
      </c>
      <c r="I150" s="125"/>
    </row>
    <row r="151" spans="2:9" x14ac:dyDescent="0.25">
      <c r="B151" s="75" t="s">
        <v>3931</v>
      </c>
      <c r="C151" s="76" t="s">
        <v>3932</v>
      </c>
      <c r="D151" s="77" t="s">
        <v>57</v>
      </c>
      <c r="E151" s="77" t="b">
        <v>0</v>
      </c>
      <c r="F151" s="78" t="s">
        <v>3933</v>
      </c>
      <c r="G151" s="125">
        <v>0</v>
      </c>
      <c r="H151" s="125">
        <v>1</v>
      </c>
      <c r="I151" s="125"/>
    </row>
    <row r="152" spans="2:9" x14ac:dyDescent="0.25">
      <c r="B152" s="75" t="s">
        <v>3934</v>
      </c>
      <c r="C152" s="76" t="s">
        <v>3935</v>
      </c>
      <c r="D152" s="77" t="s">
        <v>57</v>
      </c>
      <c r="E152" s="77" t="b">
        <v>0</v>
      </c>
      <c r="F152" s="78" t="s">
        <v>946</v>
      </c>
      <c r="G152" s="125">
        <v>0</v>
      </c>
      <c r="H152" s="125">
        <v>1</v>
      </c>
      <c r="I152" s="125"/>
    </row>
    <row r="153" spans="2:9" x14ac:dyDescent="0.25">
      <c r="B153" s="75" t="s">
        <v>3862</v>
      </c>
      <c r="C153" s="76" t="s">
        <v>3936</v>
      </c>
      <c r="D153" s="77" t="s">
        <v>57</v>
      </c>
      <c r="E153" s="77" t="b">
        <v>0</v>
      </c>
      <c r="F153" s="78" t="s">
        <v>3937</v>
      </c>
      <c r="G153" s="125">
        <v>0</v>
      </c>
      <c r="H153" s="125">
        <v>1</v>
      </c>
      <c r="I153" s="125"/>
    </row>
    <row r="154" spans="2:9" x14ac:dyDescent="0.25">
      <c r="B154" s="75" t="s">
        <v>3938</v>
      </c>
      <c r="C154" s="76" t="s">
        <v>3939</v>
      </c>
      <c r="D154" s="77" t="s">
        <v>57</v>
      </c>
      <c r="E154" s="77" t="b">
        <v>0</v>
      </c>
      <c r="F154" s="78" t="s">
        <v>946</v>
      </c>
      <c r="G154" s="125">
        <v>0</v>
      </c>
      <c r="H154" s="125">
        <v>1</v>
      </c>
      <c r="I154" s="125"/>
    </row>
    <row r="155" spans="2:9" ht="30" x14ac:dyDescent="0.25">
      <c r="B155" s="75" t="s">
        <v>3938</v>
      </c>
      <c r="C155" s="76" t="s">
        <v>3940</v>
      </c>
      <c r="D155" s="77" t="s">
        <v>57</v>
      </c>
      <c r="E155" s="77" t="b">
        <v>0</v>
      </c>
      <c r="F155" s="78" t="s">
        <v>946</v>
      </c>
      <c r="G155" s="125">
        <v>0</v>
      </c>
      <c r="H155" s="125">
        <v>1</v>
      </c>
      <c r="I155" s="125"/>
    </row>
    <row r="156" spans="2:9" ht="30" x14ac:dyDescent="0.25">
      <c r="B156" s="75" t="s">
        <v>3938</v>
      </c>
      <c r="C156" s="76" t="s">
        <v>3941</v>
      </c>
      <c r="D156" s="129" t="s">
        <v>18</v>
      </c>
      <c r="E156" s="77" t="b">
        <v>0</v>
      </c>
      <c r="F156" s="78" t="s">
        <v>3942</v>
      </c>
      <c r="G156" s="125">
        <v>0</v>
      </c>
      <c r="H156" s="125">
        <v>1</v>
      </c>
      <c r="I156" s="107" t="s">
        <v>5327</v>
      </c>
    </row>
    <row r="157" spans="2:9" ht="90" x14ac:dyDescent="0.25">
      <c r="B157" s="75" t="s">
        <v>3943</v>
      </c>
      <c r="C157" s="76" t="s">
        <v>3944</v>
      </c>
      <c r="D157" s="77" t="s">
        <v>57</v>
      </c>
      <c r="E157" s="77" t="b">
        <v>0</v>
      </c>
      <c r="F157" s="78" t="s">
        <v>3945</v>
      </c>
      <c r="G157" s="125">
        <v>0</v>
      </c>
      <c r="H157" s="125">
        <v>1</v>
      </c>
      <c r="I157" s="107" t="s">
        <v>5284</v>
      </c>
    </row>
    <row r="158" spans="2:9" x14ac:dyDescent="0.25">
      <c r="B158" s="75" t="s">
        <v>3640</v>
      </c>
      <c r="C158" s="76" t="s">
        <v>3946</v>
      </c>
      <c r="D158" s="77" t="s">
        <v>57</v>
      </c>
      <c r="E158" s="77" t="b">
        <v>0</v>
      </c>
      <c r="F158" s="78" t="s">
        <v>946</v>
      </c>
      <c r="G158" s="125">
        <v>0</v>
      </c>
      <c r="H158" s="125">
        <v>1</v>
      </c>
      <c r="I158" s="125"/>
    </row>
    <row r="159" spans="2:9" ht="30" x14ac:dyDescent="0.25">
      <c r="B159" s="75" t="s">
        <v>3717</v>
      </c>
      <c r="C159" s="76" t="s">
        <v>711</v>
      </c>
      <c r="D159" s="77" t="s">
        <v>57</v>
      </c>
      <c r="E159" s="77" t="b">
        <v>0</v>
      </c>
      <c r="F159" s="78" t="s">
        <v>3947</v>
      </c>
      <c r="G159" s="125">
        <v>0</v>
      </c>
      <c r="H159" s="125">
        <v>1</v>
      </c>
      <c r="I159" s="125"/>
    </row>
    <row r="160" spans="2:9" x14ac:dyDescent="0.25">
      <c r="B160" s="75" t="s">
        <v>3579</v>
      </c>
      <c r="C160" s="76" t="s">
        <v>3948</v>
      </c>
      <c r="D160" s="77" t="s">
        <v>57</v>
      </c>
      <c r="E160" s="77" t="b">
        <v>0</v>
      </c>
      <c r="F160" s="78" t="s">
        <v>3949</v>
      </c>
      <c r="G160" s="125">
        <v>0</v>
      </c>
      <c r="H160" s="125">
        <v>1</v>
      </c>
      <c r="I160" s="125"/>
    </row>
    <row r="161" spans="2:9" ht="30" x14ac:dyDescent="0.25">
      <c r="B161" s="75" t="s">
        <v>3950</v>
      </c>
      <c r="C161" s="76" t="s">
        <v>3951</v>
      </c>
      <c r="D161" s="77" t="s">
        <v>57</v>
      </c>
      <c r="E161" s="77" t="b">
        <v>0</v>
      </c>
      <c r="F161" s="78" t="s">
        <v>3952</v>
      </c>
      <c r="G161" s="125">
        <v>0</v>
      </c>
      <c r="H161" s="125">
        <v>1</v>
      </c>
      <c r="I161" s="125"/>
    </row>
    <row r="162" spans="2:9" ht="30" x14ac:dyDescent="0.25">
      <c r="B162" s="75" t="s">
        <v>3953</v>
      </c>
      <c r="C162" s="76" t="s">
        <v>3954</v>
      </c>
      <c r="D162" s="77" t="s">
        <v>57</v>
      </c>
      <c r="E162" s="77" t="b">
        <v>0</v>
      </c>
      <c r="F162" s="78" t="s">
        <v>3955</v>
      </c>
      <c r="G162" s="125">
        <v>0</v>
      </c>
      <c r="H162" s="125">
        <v>1</v>
      </c>
      <c r="I162" s="125"/>
    </row>
    <row r="163" spans="2:9" x14ac:dyDescent="0.25">
      <c r="B163" s="75" t="s">
        <v>3867</v>
      </c>
      <c r="C163" s="76" t="s">
        <v>3956</v>
      </c>
      <c r="D163" s="77" t="s">
        <v>57</v>
      </c>
      <c r="E163" s="77" t="b">
        <v>0</v>
      </c>
      <c r="F163" s="78" t="s">
        <v>3957</v>
      </c>
      <c r="G163" s="125">
        <v>0</v>
      </c>
      <c r="H163" s="125">
        <v>1</v>
      </c>
      <c r="I163" s="125"/>
    </row>
    <row r="164" spans="2:9" ht="30" x14ac:dyDescent="0.25">
      <c r="B164" s="75" t="s">
        <v>3958</v>
      </c>
      <c r="C164" s="76" t="s">
        <v>3959</v>
      </c>
      <c r="D164" s="77" t="s">
        <v>57</v>
      </c>
      <c r="E164" s="77" t="b">
        <v>0</v>
      </c>
      <c r="F164" s="78" t="s">
        <v>3960</v>
      </c>
      <c r="G164" s="125">
        <v>0</v>
      </c>
      <c r="H164" s="125">
        <v>1</v>
      </c>
      <c r="I164" s="125"/>
    </row>
    <row r="165" spans="2:9" ht="30" x14ac:dyDescent="0.25">
      <c r="B165" s="75" t="s">
        <v>3961</v>
      </c>
      <c r="C165" s="76" t="s">
        <v>3962</v>
      </c>
      <c r="D165" s="77" t="s">
        <v>57</v>
      </c>
      <c r="E165" s="77" t="b">
        <v>0</v>
      </c>
      <c r="F165" s="78" t="s">
        <v>3963</v>
      </c>
      <c r="G165" s="125">
        <v>0</v>
      </c>
      <c r="H165" s="125">
        <v>1</v>
      </c>
      <c r="I165" s="125"/>
    </row>
    <row r="166" spans="2:9" ht="30" x14ac:dyDescent="0.25">
      <c r="B166" s="75" t="s">
        <v>3964</v>
      </c>
      <c r="C166" s="76" t="s">
        <v>3965</v>
      </c>
      <c r="D166" s="77" t="s">
        <v>57</v>
      </c>
      <c r="E166" s="77" t="b">
        <v>0</v>
      </c>
      <c r="F166" s="78" t="s">
        <v>3966</v>
      </c>
      <c r="G166" s="125">
        <v>0</v>
      </c>
      <c r="H166" s="125">
        <v>1</v>
      </c>
      <c r="I166" s="125"/>
    </row>
    <row r="167" spans="2:9" x14ac:dyDescent="0.25">
      <c r="B167" s="75" t="s">
        <v>3967</v>
      </c>
      <c r="C167" s="76" t="s">
        <v>3968</v>
      </c>
      <c r="D167" s="77" t="s">
        <v>57</v>
      </c>
      <c r="E167" s="77" t="b">
        <v>0</v>
      </c>
      <c r="F167" s="78" t="s">
        <v>3969</v>
      </c>
      <c r="G167" s="125">
        <v>0</v>
      </c>
      <c r="H167" s="125">
        <v>1</v>
      </c>
      <c r="I167" s="125"/>
    </row>
    <row r="168" spans="2:9" ht="30" x14ac:dyDescent="0.25">
      <c r="B168" s="75" t="s">
        <v>3970</v>
      </c>
      <c r="C168" s="76" t="s">
        <v>3971</v>
      </c>
      <c r="D168" s="77" t="s">
        <v>57</v>
      </c>
      <c r="E168" s="77" t="b">
        <v>0</v>
      </c>
      <c r="F168" s="78" t="s">
        <v>3972</v>
      </c>
      <c r="G168" s="125">
        <v>0</v>
      </c>
      <c r="H168" s="125">
        <v>1</v>
      </c>
      <c r="I168" s="125"/>
    </row>
    <row r="169" spans="2:9" ht="30" x14ac:dyDescent="0.25">
      <c r="B169" s="75" t="s">
        <v>3720</v>
      </c>
      <c r="C169" s="76" t="s">
        <v>3973</v>
      </c>
      <c r="D169" s="77" t="s">
        <v>57</v>
      </c>
      <c r="E169" s="77" t="b">
        <v>0</v>
      </c>
      <c r="F169" s="78" t="s">
        <v>3974</v>
      </c>
      <c r="G169" s="125">
        <v>0</v>
      </c>
      <c r="H169" s="125">
        <v>1</v>
      </c>
      <c r="I169" s="125"/>
    </row>
    <row r="170" spans="2:9" x14ac:dyDescent="0.25">
      <c r="B170" s="75" t="s">
        <v>3975</v>
      </c>
      <c r="C170" s="76" t="s">
        <v>3976</v>
      </c>
      <c r="D170" s="77" t="s">
        <v>57</v>
      </c>
      <c r="E170" s="77" t="b">
        <v>0</v>
      </c>
      <c r="F170" s="78" t="s">
        <v>3977</v>
      </c>
      <c r="G170" s="125">
        <v>0</v>
      </c>
      <c r="H170" s="125">
        <v>1</v>
      </c>
      <c r="I170" s="125"/>
    </row>
    <row r="171" spans="2:9" ht="30" x14ac:dyDescent="0.25">
      <c r="B171" s="75" t="s">
        <v>3978</v>
      </c>
      <c r="C171" s="76" t="s">
        <v>3979</v>
      </c>
      <c r="D171" s="77" t="s">
        <v>57</v>
      </c>
      <c r="E171" s="77" t="b">
        <v>0</v>
      </c>
      <c r="F171" s="78" t="s">
        <v>3980</v>
      </c>
      <c r="G171" s="125">
        <v>0</v>
      </c>
      <c r="H171" s="125">
        <v>1</v>
      </c>
      <c r="I171" s="125"/>
    </row>
    <row r="172" spans="2:9" ht="30" x14ac:dyDescent="0.25">
      <c r="B172" s="75" t="s">
        <v>3981</v>
      </c>
      <c r="C172" s="76" t="s">
        <v>3982</v>
      </c>
      <c r="D172" s="129" t="s">
        <v>12</v>
      </c>
      <c r="E172" s="77" t="b">
        <v>0</v>
      </c>
      <c r="F172" s="78" t="s">
        <v>3983</v>
      </c>
      <c r="G172" s="125">
        <v>0</v>
      </c>
      <c r="H172" s="125">
        <v>1</v>
      </c>
      <c r="I172" s="107" t="s">
        <v>5329</v>
      </c>
    </row>
    <row r="173" spans="2:9" ht="30" x14ac:dyDescent="0.25">
      <c r="B173" s="75" t="s">
        <v>3984</v>
      </c>
      <c r="C173" s="76" t="s">
        <v>3985</v>
      </c>
      <c r="D173" s="129" t="s">
        <v>12</v>
      </c>
      <c r="E173" s="77" t="b">
        <v>0</v>
      </c>
      <c r="F173" s="78" t="s">
        <v>3986</v>
      </c>
      <c r="G173" s="125">
        <v>0</v>
      </c>
      <c r="H173" s="125">
        <v>1</v>
      </c>
      <c r="I173" s="107" t="s">
        <v>5329</v>
      </c>
    </row>
    <row r="174" spans="2:9" x14ac:dyDescent="0.25">
      <c r="B174" s="75" t="s">
        <v>3987</v>
      </c>
      <c r="C174" s="76" t="s">
        <v>3988</v>
      </c>
      <c r="D174" s="77" t="s">
        <v>57</v>
      </c>
      <c r="E174" s="77" t="b">
        <v>0</v>
      </c>
      <c r="F174" s="78" t="s">
        <v>3989</v>
      </c>
      <c r="G174" s="125">
        <v>0</v>
      </c>
      <c r="H174" s="125">
        <v>1</v>
      </c>
      <c r="I174" s="125"/>
    </row>
    <row r="175" spans="2:9" ht="30" x14ac:dyDescent="0.25">
      <c r="B175" s="75" t="s">
        <v>3990</v>
      </c>
      <c r="C175" s="76" t="s">
        <v>3991</v>
      </c>
      <c r="D175" s="77" t="s">
        <v>57</v>
      </c>
      <c r="E175" s="77" t="b">
        <v>0</v>
      </c>
      <c r="F175" s="78" t="s">
        <v>3992</v>
      </c>
      <c r="G175" s="125">
        <v>0</v>
      </c>
      <c r="H175" s="125">
        <v>1</v>
      </c>
      <c r="I175" s="125"/>
    </row>
    <row r="176" spans="2:9" ht="30" x14ac:dyDescent="0.25">
      <c r="B176" s="75" t="s">
        <v>3832</v>
      </c>
      <c r="C176" s="76" t="s">
        <v>3993</v>
      </c>
      <c r="D176" s="77" t="s">
        <v>57</v>
      </c>
      <c r="E176" s="77" t="b">
        <v>0</v>
      </c>
      <c r="F176" s="78" t="s">
        <v>3994</v>
      </c>
      <c r="G176" s="125">
        <v>0</v>
      </c>
      <c r="H176" s="125">
        <v>1</v>
      </c>
      <c r="I176" s="125"/>
    </row>
    <row r="177" spans="2:9" x14ac:dyDescent="0.25">
      <c r="B177" s="75" t="s">
        <v>3995</v>
      </c>
      <c r="C177" s="76" t="s">
        <v>3996</v>
      </c>
      <c r="D177" s="77" t="s">
        <v>57</v>
      </c>
      <c r="E177" s="77" t="b">
        <v>0</v>
      </c>
      <c r="F177" s="78" t="s">
        <v>3997</v>
      </c>
      <c r="G177" s="125">
        <v>0</v>
      </c>
      <c r="H177" s="125">
        <v>1</v>
      </c>
      <c r="I177" s="125"/>
    </row>
    <row r="178" spans="2:9" ht="45" x14ac:dyDescent="0.25">
      <c r="B178" s="75" t="s">
        <v>3998</v>
      </c>
      <c r="C178" s="76" t="s">
        <v>3999</v>
      </c>
      <c r="D178" s="77" t="s">
        <v>57</v>
      </c>
      <c r="E178" s="77" t="b">
        <v>0</v>
      </c>
      <c r="F178" s="78" t="s">
        <v>4000</v>
      </c>
      <c r="G178" s="125">
        <v>0</v>
      </c>
      <c r="H178" s="125">
        <v>2</v>
      </c>
      <c r="I178" s="12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S200"/>
  <sheetViews>
    <sheetView workbookViewId="0">
      <selection activeCell="I186" sqref="I186"/>
    </sheetView>
  </sheetViews>
  <sheetFormatPr defaultRowHeight="15" x14ac:dyDescent="0.25"/>
  <cols>
    <col min="1" max="1" width="15.42578125" customWidth="1"/>
    <col min="2" max="2" width="12.28515625" bestFit="1" customWidth="1"/>
    <col min="3" max="3" width="24.5703125" customWidth="1"/>
    <col min="5" max="5" width="8.28515625" customWidth="1"/>
    <col min="6" max="6" width="51.5703125" customWidth="1"/>
    <col min="7" max="7" width="9.140625" bestFit="1" customWidth="1"/>
    <col min="8" max="8" width="10.5703125" customWidth="1"/>
    <col min="9" max="9" width="51.5703125" customWidth="1"/>
  </cols>
  <sheetData>
    <row r="1" spans="2:19" x14ac:dyDescent="0.25">
      <c r="B1" s="86" t="s">
        <v>1</v>
      </c>
      <c r="C1" s="86" t="s">
        <v>2</v>
      </c>
      <c r="D1" s="86" t="s">
        <v>4</v>
      </c>
      <c r="E1" s="86" t="s">
        <v>5</v>
      </c>
      <c r="F1" s="87" t="s">
        <v>6</v>
      </c>
      <c r="G1" s="119" t="s">
        <v>30</v>
      </c>
      <c r="H1" s="119" t="s">
        <v>5266</v>
      </c>
      <c r="I1" s="119" t="s">
        <v>7</v>
      </c>
    </row>
    <row r="2" spans="2:19" ht="45" x14ac:dyDescent="0.25">
      <c r="B2" s="88" t="s">
        <v>4568</v>
      </c>
      <c r="C2" s="89" t="s">
        <v>4492</v>
      </c>
      <c r="D2" s="90" t="s">
        <v>12</v>
      </c>
      <c r="E2" s="90" t="b">
        <v>1</v>
      </c>
      <c r="F2" s="91" t="s">
        <v>4569</v>
      </c>
      <c r="G2" s="120">
        <v>1</v>
      </c>
      <c r="H2" s="120">
        <v>0</v>
      </c>
      <c r="I2" s="120"/>
    </row>
    <row r="3" spans="2:19" ht="30" x14ac:dyDescent="0.25">
      <c r="B3" s="88" t="s">
        <v>4570</v>
      </c>
      <c r="C3" s="89" t="s">
        <v>4571</v>
      </c>
      <c r="D3" s="90" t="s">
        <v>12</v>
      </c>
      <c r="E3" s="90" t="b">
        <v>1</v>
      </c>
      <c r="F3" s="91" t="s">
        <v>4572</v>
      </c>
      <c r="G3" s="120">
        <v>1</v>
      </c>
      <c r="H3" s="120">
        <v>0</v>
      </c>
      <c r="I3" s="120"/>
    </row>
    <row r="4" spans="2:19" ht="45" x14ac:dyDescent="0.25">
      <c r="B4" s="88" t="s">
        <v>4573</v>
      </c>
      <c r="C4" s="89" t="s">
        <v>4574</v>
      </c>
      <c r="D4" s="90" t="s">
        <v>12</v>
      </c>
      <c r="E4" s="90" t="b">
        <v>1</v>
      </c>
      <c r="F4" s="91" t="s">
        <v>4575</v>
      </c>
      <c r="G4" s="120">
        <v>1</v>
      </c>
      <c r="H4" s="120">
        <v>0</v>
      </c>
      <c r="I4" s="120"/>
      <c r="K4" s="12" t="s">
        <v>26</v>
      </c>
      <c r="L4" s="12" t="s">
        <v>27</v>
      </c>
      <c r="M4" s="12" t="s">
        <v>28</v>
      </c>
      <c r="N4" s="12" t="s">
        <v>29</v>
      </c>
      <c r="O4" s="12" t="s">
        <v>30</v>
      </c>
      <c r="P4" s="12" t="s">
        <v>31</v>
      </c>
      <c r="Q4" s="113" t="s">
        <v>30</v>
      </c>
      <c r="R4" s="113" t="s">
        <v>5106</v>
      </c>
      <c r="S4" s="4"/>
    </row>
    <row r="5" spans="2:19" ht="30" x14ac:dyDescent="0.25">
      <c r="B5" s="88" t="s">
        <v>4576</v>
      </c>
      <c r="C5" s="89" t="s">
        <v>4577</v>
      </c>
      <c r="D5" s="90" t="s">
        <v>12</v>
      </c>
      <c r="E5" s="90" t="b">
        <v>1</v>
      </c>
      <c r="F5" s="91" t="s">
        <v>4578</v>
      </c>
      <c r="G5" s="120">
        <v>1</v>
      </c>
      <c r="H5" s="120">
        <v>0</v>
      </c>
      <c r="I5" s="120"/>
      <c r="K5" s="13" t="s">
        <v>37</v>
      </c>
      <c r="L5" s="9" t="s">
        <v>12</v>
      </c>
      <c r="M5" s="9">
        <f t="shared" ref="M5:M10" si="0">COUNTIF($D$1:$D$239,L5)</f>
        <v>25</v>
      </c>
      <c r="N5" s="14">
        <f t="shared" ref="N5:N10" si="1">M5/$M$11</f>
        <v>0.12562814070351758</v>
      </c>
      <c r="O5" s="9">
        <f t="shared" ref="O5:O10" si="2">COUNTIFS($D$1:$D$239,L5,$E$1:$E$239,"TRUE")</f>
        <v>4</v>
      </c>
      <c r="P5" s="14">
        <f t="shared" ref="P5:P10" si="3">O5/$O$11</f>
        <v>7.407407407407407E-2</v>
      </c>
      <c r="Q5" s="4">
        <f>SUMIF($D$1:$D$239,L5,G1:G239)</f>
        <v>4</v>
      </c>
      <c r="R5" s="4">
        <f>SUMIF($D$1:$D$239,L5,H1:H239)</f>
        <v>21</v>
      </c>
      <c r="S5" s="4"/>
    </row>
    <row r="6" spans="2:19" ht="45" x14ac:dyDescent="0.25">
      <c r="B6" s="92" t="s">
        <v>4579</v>
      </c>
      <c r="C6" s="93" t="s">
        <v>4580</v>
      </c>
      <c r="D6" s="94" t="s">
        <v>12</v>
      </c>
      <c r="E6" s="94" t="b">
        <v>0</v>
      </c>
      <c r="F6" s="95" t="s">
        <v>4581</v>
      </c>
      <c r="G6" s="121">
        <v>0</v>
      </c>
      <c r="H6" s="121">
        <v>1</v>
      </c>
      <c r="I6" s="121"/>
      <c r="K6" s="9" t="s">
        <v>43</v>
      </c>
      <c r="L6" s="9" t="s">
        <v>44</v>
      </c>
      <c r="M6" s="9">
        <f t="shared" si="0"/>
        <v>0</v>
      </c>
      <c r="N6" s="14">
        <f t="shared" si="1"/>
        <v>0</v>
      </c>
      <c r="O6" s="9">
        <f t="shared" si="2"/>
        <v>0</v>
      </c>
      <c r="P6" s="14">
        <f t="shared" si="3"/>
        <v>0</v>
      </c>
      <c r="Q6" s="4">
        <f>SUMIF($D$1:$D$239,L6,G1:G239)</f>
        <v>0</v>
      </c>
      <c r="R6" s="4">
        <f>SUMIF($D$1:$D$239,L6,H1:H239)</f>
        <v>0</v>
      </c>
      <c r="S6" s="4"/>
    </row>
    <row r="7" spans="2:19" ht="30" x14ac:dyDescent="0.25">
      <c r="B7" s="92" t="s">
        <v>4582</v>
      </c>
      <c r="C7" s="93" t="s">
        <v>4412</v>
      </c>
      <c r="D7" s="94" t="s">
        <v>12</v>
      </c>
      <c r="E7" s="94" t="b">
        <v>0</v>
      </c>
      <c r="F7" s="95" t="s">
        <v>4583</v>
      </c>
      <c r="G7" s="121">
        <v>0</v>
      </c>
      <c r="H7" s="121">
        <v>1</v>
      </c>
      <c r="I7" s="121"/>
      <c r="K7" s="9" t="s">
        <v>49</v>
      </c>
      <c r="L7" s="9" t="s">
        <v>50</v>
      </c>
      <c r="M7" s="9">
        <f t="shared" si="0"/>
        <v>1</v>
      </c>
      <c r="N7" s="14">
        <f t="shared" si="1"/>
        <v>5.0251256281407036E-3</v>
      </c>
      <c r="O7" s="9">
        <f t="shared" si="2"/>
        <v>0</v>
      </c>
      <c r="P7" s="14">
        <f t="shared" si="3"/>
        <v>0</v>
      </c>
      <c r="Q7" s="4">
        <f>SUMIF($D$1:$D$239,L7,G1:G239)</f>
        <v>0</v>
      </c>
      <c r="R7" s="4">
        <f>SUMIF($D$1:$D$239,L7,H1:H239)</f>
        <v>1</v>
      </c>
      <c r="S7" s="4"/>
    </row>
    <row r="8" spans="2:19" ht="30" x14ac:dyDescent="0.25">
      <c r="B8" s="92" t="s">
        <v>4584</v>
      </c>
      <c r="C8" s="93" t="s">
        <v>1302</v>
      </c>
      <c r="D8" s="94" t="s">
        <v>12</v>
      </c>
      <c r="E8" s="94" t="b">
        <v>0</v>
      </c>
      <c r="F8" s="95" t="s">
        <v>4585</v>
      </c>
      <c r="G8" s="121">
        <v>0</v>
      </c>
      <c r="H8" s="121">
        <v>1</v>
      </c>
      <c r="I8" s="121"/>
      <c r="K8" s="9" t="s">
        <v>56</v>
      </c>
      <c r="L8" s="9" t="s">
        <v>57</v>
      </c>
      <c r="M8" s="9">
        <f t="shared" si="0"/>
        <v>55</v>
      </c>
      <c r="N8" s="14">
        <f t="shared" si="1"/>
        <v>0.27638190954773867</v>
      </c>
      <c r="O8" s="9">
        <f t="shared" si="2"/>
        <v>20</v>
      </c>
      <c r="P8" s="14">
        <f t="shared" si="3"/>
        <v>0.37037037037037035</v>
      </c>
      <c r="Q8" s="4">
        <f>SUMIF($D$1:$D$239,L8,G1:G239)</f>
        <v>21</v>
      </c>
      <c r="R8" s="4">
        <f>SUMIF($D$1:$D$239,L8,H1:H239)</f>
        <v>43</v>
      </c>
      <c r="S8" s="4"/>
    </row>
    <row r="9" spans="2:19" ht="30" x14ac:dyDescent="0.25">
      <c r="B9" s="92" t="s">
        <v>4586</v>
      </c>
      <c r="C9" s="93" t="s">
        <v>4587</v>
      </c>
      <c r="D9" s="94" t="s">
        <v>12</v>
      </c>
      <c r="E9" s="94" t="b">
        <v>0</v>
      </c>
      <c r="F9" s="95" t="s">
        <v>4588</v>
      </c>
      <c r="G9" s="121">
        <v>0</v>
      </c>
      <c r="H9" s="121">
        <v>1</v>
      </c>
      <c r="I9" s="121"/>
      <c r="K9" s="15" t="s">
        <v>62</v>
      </c>
      <c r="L9" s="9" t="s">
        <v>18</v>
      </c>
      <c r="M9" s="9">
        <f t="shared" si="0"/>
        <v>39</v>
      </c>
      <c r="N9" s="14">
        <f t="shared" si="1"/>
        <v>0.19597989949748743</v>
      </c>
      <c r="O9" s="9">
        <f t="shared" si="2"/>
        <v>7</v>
      </c>
      <c r="P9" s="14">
        <f t="shared" si="3"/>
        <v>0.12962962962962962</v>
      </c>
      <c r="Q9" s="4">
        <f>SUMIF($D$1:$D$239,L9,G1:G239)</f>
        <v>7</v>
      </c>
      <c r="R9" s="4">
        <f>SUMIF($D$1:$D$239,L9,H1:H239)</f>
        <v>32</v>
      </c>
      <c r="S9" s="4"/>
    </row>
    <row r="10" spans="2:19" ht="30.75" thickBot="1" x14ac:dyDescent="0.3">
      <c r="B10" s="92" t="s">
        <v>4589</v>
      </c>
      <c r="C10" s="93" t="s">
        <v>4590</v>
      </c>
      <c r="D10" s="94" t="s">
        <v>12</v>
      </c>
      <c r="E10" s="94" t="b">
        <v>0</v>
      </c>
      <c r="F10" s="95" t="s">
        <v>4591</v>
      </c>
      <c r="G10" s="121">
        <v>0</v>
      </c>
      <c r="H10" s="121">
        <v>1</v>
      </c>
      <c r="I10" s="121"/>
      <c r="K10" s="9" t="s">
        <v>68</v>
      </c>
      <c r="L10" s="9" t="s">
        <v>24</v>
      </c>
      <c r="M10" s="16">
        <f t="shared" si="0"/>
        <v>79</v>
      </c>
      <c r="N10" s="14">
        <f t="shared" si="1"/>
        <v>0.39698492462311558</v>
      </c>
      <c r="O10" s="9">
        <f t="shared" si="2"/>
        <v>23</v>
      </c>
      <c r="P10" s="14">
        <f t="shared" si="3"/>
        <v>0.42592592592592593</v>
      </c>
      <c r="Q10" s="4">
        <f>SUMIF($D$1:$D$239,L10,G1:G239)</f>
        <v>23</v>
      </c>
      <c r="R10" s="4">
        <f>SUMIF($D$1:$D$239,L10,H1:H239)</f>
        <v>58</v>
      </c>
      <c r="S10" s="4"/>
    </row>
    <row r="11" spans="2:19" ht="30.75" thickBot="1" x14ac:dyDescent="0.3">
      <c r="B11" s="92" t="s">
        <v>4592</v>
      </c>
      <c r="C11" s="93" t="s">
        <v>4593</v>
      </c>
      <c r="D11" s="94" t="s">
        <v>12</v>
      </c>
      <c r="E11" s="94" t="b">
        <v>0</v>
      </c>
      <c r="F11" s="95" t="s">
        <v>4594</v>
      </c>
      <c r="G11" s="121">
        <v>0</v>
      </c>
      <c r="H11" s="121">
        <v>1</v>
      </c>
      <c r="I11" s="121"/>
      <c r="K11" s="4"/>
      <c r="L11" s="17" t="s">
        <v>73</v>
      </c>
      <c r="M11" s="18">
        <f>SUM(M5:M10)</f>
        <v>199</v>
      </c>
      <c r="N11" s="19"/>
      <c r="O11" s="18">
        <f>SUM(O5:O10)</f>
        <v>54</v>
      </c>
      <c r="P11" s="19"/>
      <c r="Q11" s="4">
        <f>SUM(Q5:Q10)</f>
        <v>55</v>
      </c>
      <c r="R11" s="4">
        <f>SUM(R5:R10)</f>
        <v>155</v>
      </c>
      <c r="S11" s="4">
        <f>SUM(Q11:R11)</f>
        <v>210</v>
      </c>
    </row>
    <row r="12" spans="2:19" ht="45" x14ac:dyDescent="0.25">
      <c r="B12" s="92" t="s">
        <v>4595</v>
      </c>
      <c r="C12" s="93" t="s">
        <v>4596</v>
      </c>
      <c r="D12" s="94" t="s">
        <v>12</v>
      </c>
      <c r="E12" s="94" t="b">
        <v>0</v>
      </c>
      <c r="F12" s="95" t="s">
        <v>4597</v>
      </c>
      <c r="G12" s="121">
        <v>0</v>
      </c>
      <c r="H12" s="121">
        <v>1</v>
      </c>
      <c r="I12" s="121"/>
    </row>
    <row r="13" spans="2:19" ht="45" x14ac:dyDescent="0.25">
      <c r="B13" s="92" t="s">
        <v>4598</v>
      </c>
      <c r="C13" s="93" t="s">
        <v>4599</v>
      </c>
      <c r="D13" s="94" t="s">
        <v>12</v>
      </c>
      <c r="E13" s="94" t="b">
        <v>0</v>
      </c>
      <c r="F13" s="95" t="s">
        <v>4600</v>
      </c>
      <c r="G13" s="121">
        <v>0</v>
      </c>
      <c r="H13" s="121">
        <v>1</v>
      </c>
      <c r="I13" s="121"/>
    </row>
    <row r="14" spans="2:19" ht="30" x14ac:dyDescent="0.25">
      <c r="B14" s="92" t="s">
        <v>4601</v>
      </c>
      <c r="C14" s="93" t="s">
        <v>3309</v>
      </c>
      <c r="D14" s="94" t="s">
        <v>12</v>
      </c>
      <c r="E14" s="94" t="b">
        <v>0</v>
      </c>
      <c r="F14" s="95" t="s">
        <v>4602</v>
      </c>
      <c r="G14" s="121">
        <v>0</v>
      </c>
      <c r="H14" s="121">
        <v>1</v>
      </c>
      <c r="I14" s="121"/>
    </row>
    <row r="15" spans="2:19" ht="45" x14ac:dyDescent="0.25">
      <c r="B15" s="92" t="s">
        <v>4603</v>
      </c>
      <c r="C15" s="93" t="s">
        <v>4604</v>
      </c>
      <c r="D15" s="94" t="s">
        <v>12</v>
      </c>
      <c r="E15" s="94" t="b">
        <v>0</v>
      </c>
      <c r="F15" s="95" t="s">
        <v>4605</v>
      </c>
      <c r="G15" s="121">
        <v>0</v>
      </c>
      <c r="H15" s="121">
        <v>1</v>
      </c>
      <c r="I15" s="121"/>
    </row>
    <row r="16" spans="2:19" ht="60" x14ac:dyDescent="0.25">
      <c r="B16" s="92" t="s">
        <v>4606</v>
      </c>
      <c r="C16" s="93" t="s">
        <v>4607</v>
      </c>
      <c r="D16" s="94" t="s">
        <v>12</v>
      </c>
      <c r="E16" s="94" t="b">
        <v>0</v>
      </c>
      <c r="F16" s="95" t="s">
        <v>4608</v>
      </c>
      <c r="G16" s="121">
        <v>0</v>
      </c>
      <c r="H16" s="121">
        <v>1</v>
      </c>
      <c r="I16" s="121"/>
    </row>
    <row r="17" spans="2:9" x14ac:dyDescent="0.25">
      <c r="B17" s="92" t="s">
        <v>4609</v>
      </c>
      <c r="C17" s="93" t="s">
        <v>4610</v>
      </c>
      <c r="D17" s="94" t="s">
        <v>12</v>
      </c>
      <c r="E17" s="94" t="b">
        <v>0</v>
      </c>
      <c r="F17" s="95" t="s">
        <v>946</v>
      </c>
      <c r="G17" s="121">
        <v>0</v>
      </c>
      <c r="H17" s="121">
        <v>1</v>
      </c>
      <c r="I17" s="121"/>
    </row>
    <row r="18" spans="2:9" ht="45" x14ac:dyDescent="0.25">
      <c r="B18" s="92" t="s">
        <v>4611</v>
      </c>
      <c r="C18" s="93" t="s">
        <v>4612</v>
      </c>
      <c r="D18" s="94" t="s">
        <v>12</v>
      </c>
      <c r="E18" s="94" t="b">
        <v>0</v>
      </c>
      <c r="F18" s="95" t="s">
        <v>4613</v>
      </c>
      <c r="G18" s="121">
        <v>0</v>
      </c>
      <c r="H18" s="121">
        <v>1</v>
      </c>
      <c r="I18" s="121"/>
    </row>
    <row r="19" spans="2:9" x14ac:dyDescent="0.25">
      <c r="B19" s="92" t="s">
        <v>4614</v>
      </c>
      <c r="C19" s="93" t="s">
        <v>4615</v>
      </c>
      <c r="D19" s="94" t="s">
        <v>12</v>
      </c>
      <c r="E19" s="94" t="b">
        <v>0</v>
      </c>
      <c r="F19" s="95" t="s">
        <v>4616</v>
      </c>
      <c r="G19" s="121">
        <v>0</v>
      </c>
      <c r="H19" s="121">
        <v>1</v>
      </c>
      <c r="I19" s="121"/>
    </row>
    <row r="20" spans="2:9" ht="45" x14ac:dyDescent="0.25">
      <c r="B20" s="92" t="s">
        <v>4617</v>
      </c>
      <c r="C20" s="93" t="s">
        <v>4618</v>
      </c>
      <c r="D20" s="94" t="s">
        <v>12</v>
      </c>
      <c r="E20" s="94" t="b">
        <v>0</v>
      </c>
      <c r="F20" s="95" t="s">
        <v>4619</v>
      </c>
      <c r="G20" s="121">
        <v>0</v>
      </c>
      <c r="H20" s="121">
        <v>1</v>
      </c>
      <c r="I20" s="121"/>
    </row>
    <row r="21" spans="2:9" ht="30" x14ac:dyDescent="0.25">
      <c r="B21" s="92" t="s">
        <v>4620</v>
      </c>
      <c r="C21" s="93" t="s">
        <v>4621</v>
      </c>
      <c r="D21" s="94" t="s">
        <v>12</v>
      </c>
      <c r="E21" s="94" t="b">
        <v>0</v>
      </c>
      <c r="F21" s="95" t="s">
        <v>4622</v>
      </c>
      <c r="G21" s="121">
        <v>0</v>
      </c>
      <c r="H21" s="121">
        <v>1</v>
      </c>
      <c r="I21" s="121"/>
    </row>
    <row r="22" spans="2:9" ht="30" x14ac:dyDescent="0.25">
      <c r="B22" s="92" t="s">
        <v>4623</v>
      </c>
      <c r="C22" s="93" t="s">
        <v>4624</v>
      </c>
      <c r="D22" s="94" t="s">
        <v>12</v>
      </c>
      <c r="E22" s="94" t="b">
        <v>0</v>
      </c>
      <c r="F22" s="95" t="s">
        <v>4625</v>
      </c>
      <c r="G22" s="121">
        <v>0</v>
      </c>
      <c r="H22" s="121">
        <v>1</v>
      </c>
      <c r="I22" s="121"/>
    </row>
    <row r="23" spans="2:9" ht="45" x14ac:dyDescent="0.25">
      <c r="B23" s="92" t="s">
        <v>4626</v>
      </c>
      <c r="C23" s="93" t="s">
        <v>3985</v>
      </c>
      <c r="D23" s="94" t="s">
        <v>12</v>
      </c>
      <c r="E23" s="94" t="b">
        <v>0</v>
      </c>
      <c r="F23" s="95" t="s">
        <v>4627</v>
      </c>
      <c r="G23" s="121">
        <v>0</v>
      </c>
      <c r="H23" s="121">
        <v>1</v>
      </c>
      <c r="I23" s="121"/>
    </row>
    <row r="24" spans="2:9" ht="30" x14ac:dyDescent="0.25">
      <c r="B24" s="92" t="s">
        <v>4628</v>
      </c>
      <c r="C24" s="93" t="s">
        <v>1987</v>
      </c>
      <c r="D24" s="94" t="s">
        <v>12</v>
      </c>
      <c r="E24" s="94" t="b">
        <v>0</v>
      </c>
      <c r="F24" s="95" t="s">
        <v>4629</v>
      </c>
      <c r="G24" s="121">
        <v>0</v>
      </c>
      <c r="H24" s="121">
        <v>1</v>
      </c>
      <c r="I24" s="121"/>
    </row>
    <row r="25" spans="2:9" ht="30" x14ac:dyDescent="0.25">
      <c r="B25" s="92" t="s">
        <v>4630</v>
      </c>
      <c r="C25" s="93" t="s">
        <v>4631</v>
      </c>
      <c r="D25" s="94" t="s">
        <v>12</v>
      </c>
      <c r="E25" s="94" t="b">
        <v>0</v>
      </c>
      <c r="F25" s="95" t="s">
        <v>4632</v>
      </c>
      <c r="G25" s="121">
        <v>0</v>
      </c>
      <c r="H25" s="121">
        <v>1</v>
      </c>
      <c r="I25" s="121"/>
    </row>
    <row r="26" spans="2:9" ht="45" x14ac:dyDescent="0.25">
      <c r="B26" s="92" t="s">
        <v>4633</v>
      </c>
      <c r="C26" s="93" t="s">
        <v>4634</v>
      </c>
      <c r="D26" s="94" t="s">
        <v>12</v>
      </c>
      <c r="E26" s="94" t="b">
        <v>0</v>
      </c>
      <c r="F26" s="95" t="s">
        <v>4635</v>
      </c>
      <c r="G26" s="121">
        <v>0</v>
      </c>
      <c r="H26" s="121">
        <v>1</v>
      </c>
      <c r="I26" s="121"/>
    </row>
    <row r="27" spans="2:9" ht="45" x14ac:dyDescent="0.25">
      <c r="B27" s="96" t="s">
        <v>4636</v>
      </c>
      <c r="C27" s="97" t="s">
        <v>4637</v>
      </c>
      <c r="D27" s="98" t="s">
        <v>18</v>
      </c>
      <c r="E27" s="98" t="b">
        <v>1</v>
      </c>
      <c r="F27" s="99" t="s">
        <v>4638</v>
      </c>
      <c r="G27" s="122">
        <v>1</v>
      </c>
      <c r="H27" s="122">
        <v>0</v>
      </c>
      <c r="I27" s="122"/>
    </row>
    <row r="28" spans="2:9" ht="60" x14ac:dyDescent="0.25">
      <c r="B28" s="96" t="s">
        <v>4639</v>
      </c>
      <c r="C28" s="97" t="s">
        <v>4640</v>
      </c>
      <c r="D28" s="98" t="s">
        <v>18</v>
      </c>
      <c r="E28" s="98" t="b">
        <v>1</v>
      </c>
      <c r="F28" s="99" t="s">
        <v>4641</v>
      </c>
      <c r="G28" s="122">
        <v>1</v>
      </c>
      <c r="H28" s="122">
        <v>0</v>
      </c>
      <c r="I28" s="122"/>
    </row>
    <row r="29" spans="2:9" ht="45" x14ac:dyDescent="0.25">
      <c r="B29" s="96" t="s">
        <v>4642</v>
      </c>
      <c r="C29" s="97" t="s">
        <v>4643</v>
      </c>
      <c r="D29" s="98" t="s">
        <v>18</v>
      </c>
      <c r="E29" s="98" t="b">
        <v>1</v>
      </c>
      <c r="F29" s="99" t="s">
        <v>4644</v>
      </c>
      <c r="G29" s="122">
        <v>1</v>
      </c>
      <c r="H29" s="122">
        <v>0</v>
      </c>
      <c r="I29" s="122"/>
    </row>
    <row r="30" spans="2:9" ht="45" x14ac:dyDescent="0.25">
      <c r="B30" s="96" t="s">
        <v>4645</v>
      </c>
      <c r="C30" s="97" t="s">
        <v>4646</v>
      </c>
      <c r="D30" s="98" t="s">
        <v>18</v>
      </c>
      <c r="E30" s="98" t="b">
        <v>1</v>
      </c>
      <c r="F30" s="99" t="s">
        <v>4647</v>
      </c>
      <c r="G30" s="122">
        <v>1</v>
      </c>
      <c r="H30" s="122">
        <v>0</v>
      </c>
      <c r="I30" s="122"/>
    </row>
    <row r="31" spans="2:9" ht="45" x14ac:dyDescent="0.25">
      <c r="B31" s="96" t="s">
        <v>4648</v>
      </c>
      <c r="C31" s="97" t="s">
        <v>4649</v>
      </c>
      <c r="D31" s="98" t="s">
        <v>18</v>
      </c>
      <c r="E31" s="98" t="b">
        <v>1</v>
      </c>
      <c r="F31" s="99" t="s">
        <v>4650</v>
      </c>
      <c r="G31" s="122">
        <v>1</v>
      </c>
      <c r="H31" s="122">
        <v>0</v>
      </c>
      <c r="I31" s="122"/>
    </row>
    <row r="32" spans="2:9" ht="30" x14ac:dyDescent="0.25">
      <c r="B32" s="96" t="s">
        <v>4651</v>
      </c>
      <c r="C32" s="97" t="s">
        <v>4652</v>
      </c>
      <c r="D32" s="98" t="s">
        <v>18</v>
      </c>
      <c r="E32" s="98" t="b">
        <v>1</v>
      </c>
      <c r="F32" s="99" t="s">
        <v>4653</v>
      </c>
      <c r="G32" s="122">
        <v>1</v>
      </c>
      <c r="H32" s="122">
        <v>0</v>
      </c>
      <c r="I32" s="122"/>
    </row>
    <row r="33" spans="2:9" ht="30" x14ac:dyDescent="0.25">
      <c r="B33" s="96" t="s">
        <v>4654</v>
      </c>
      <c r="C33" s="97" t="s">
        <v>4655</v>
      </c>
      <c r="D33" s="98" t="s">
        <v>18</v>
      </c>
      <c r="E33" s="98" t="b">
        <v>1</v>
      </c>
      <c r="F33" s="99" t="s">
        <v>4656</v>
      </c>
      <c r="G33" s="122">
        <v>1</v>
      </c>
      <c r="H33" s="122">
        <v>0</v>
      </c>
      <c r="I33" s="122"/>
    </row>
    <row r="34" spans="2:9" ht="30" x14ac:dyDescent="0.25">
      <c r="B34" s="96" t="s">
        <v>4657</v>
      </c>
      <c r="C34" s="97" t="s">
        <v>4658</v>
      </c>
      <c r="D34" s="98" t="s">
        <v>18</v>
      </c>
      <c r="E34" s="98" t="b">
        <v>0</v>
      </c>
      <c r="F34" s="99" t="s">
        <v>4659</v>
      </c>
      <c r="G34" s="122">
        <v>0</v>
      </c>
      <c r="H34" s="122">
        <v>1</v>
      </c>
      <c r="I34" s="122"/>
    </row>
    <row r="35" spans="2:9" ht="30" x14ac:dyDescent="0.25">
      <c r="B35" s="96" t="s">
        <v>4660</v>
      </c>
      <c r="C35" s="97" t="s">
        <v>4661</v>
      </c>
      <c r="D35" s="98" t="s">
        <v>18</v>
      </c>
      <c r="E35" s="98" t="b">
        <v>0</v>
      </c>
      <c r="F35" s="99" t="s">
        <v>4662</v>
      </c>
      <c r="G35" s="122">
        <v>0</v>
      </c>
      <c r="H35" s="122">
        <v>1</v>
      </c>
      <c r="I35" s="122"/>
    </row>
    <row r="36" spans="2:9" ht="30" x14ac:dyDescent="0.25">
      <c r="B36" s="96" t="s">
        <v>4663</v>
      </c>
      <c r="C36" s="97" t="s">
        <v>2571</v>
      </c>
      <c r="D36" s="98" t="s">
        <v>18</v>
      </c>
      <c r="E36" s="98" t="b">
        <v>0</v>
      </c>
      <c r="F36" s="99" t="s">
        <v>4664</v>
      </c>
      <c r="G36" s="122">
        <v>0</v>
      </c>
      <c r="H36" s="122">
        <v>1</v>
      </c>
      <c r="I36" s="122"/>
    </row>
    <row r="37" spans="2:9" ht="75" x14ac:dyDescent="0.25">
      <c r="B37" s="96" t="s">
        <v>4665</v>
      </c>
      <c r="C37" s="97" t="s">
        <v>4666</v>
      </c>
      <c r="D37" s="98" t="s">
        <v>18</v>
      </c>
      <c r="E37" s="98" t="b">
        <v>0</v>
      </c>
      <c r="F37" s="99" t="s">
        <v>4667</v>
      </c>
      <c r="G37" s="122">
        <v>0</v>
      </c>
      <c r="H37" s="122">
        <v>1</v>
      </c>
      <c r="I37" s="122"/>
    </row>
    <row r="38" spans="2:9" ht="60" x14ac:dyDescent="0.25">
      <c r="B38" s="96" t="s">
        <v>4668</v>
      </c>
      <c r="C38" s="97" t="s">
        <v>4669</v>
      </c>
      <c r="D38" s="98" t="s">
        <v>18</v>
      </c>
      <c r="E38" s="98" t="b">
        <v>0</v>
      </c>
      <c r="F38" s="99" t="s">
        <v>4670</v>
      </c>
      <c r="G38" s="122">
        <v>0</v>
      </c>
      <c r="H38" s="122">
        <v>1</v>
      </c>
      <c r="I38" s="122"/>
    </row>
    <row r="39" spans="2:9" ht="30" x14ac:dyDescent="0.25">
      <c r="B39" s="96" t="s">
        <v>4671</v>
      </c>
      <c r="C39" s="97" t="s">
        <v>4672</v>
      </c>
      <c r="D39" s="98" t="s">
        <v>18</v>
      </c>
      <c r="E39" s="98" t="b">
        <v>0</v>
      </c>
      <c r="F39" s="99" t="s">
        <v>4673</v>
      </c>
      <c r="G39" s="122">
        <v>0</v>
      </c>
      <c r="H39" s="122">
        <v>1</v>
      </c>
      <c r="I39" s="122"/>
    </row>
    <row r="40" spans="2:9" ht="30" x14ac:dyDescent="0.25">
      <c r="B40" s="96" t="s">
        <v>4674</v>
      </c>
      <c r="C40" s="97" t="s">
        <v>4675</v>
      </c>
      <c r="D40" s="98" t="s">
        <v>18</v>
      </c>
      <c r="E40" s="98" t="b">
        <v>0</v>
      </c>
      <c r="F40" s="99" t="s">
        <v>4676</v>
      </c>
      <c r="G40" s="122">
        <v>0</v>
      </c>
      <c r="H40" s="122">
        <v>1</v>
      </c>
      <c r="I40" s="122" t="s">
        <v>5276</v>
      </c>
    </row>
    <row r="41" spans="2:9" ht="30" x14ac:dyDescent="0.25">
      <c r="B41" s="96" t="s">
        <v>4677</v>
      </c>
      <c r="C41" s="97" t="s">
        <v>4678</v>
      </c>
      <c r="D41" s="98" t="s">
        <v>18</v>
      </c>
      <c r="E41" s="98" t="b">
        <v>0</v>
      </c>
      <c r="F41" s="99" t="s">
        <v>4679</v>
      </c>
      <c r="G41" s="122">
        <v>0</v>
      </c>
      <c r="H41" s="122">
        <v>1</v>
      </c>
      <c r="I41" s="122"/>
    </row>
    <row r="42" spans="2:9" x14ac:dyDescent="0.25">
      <c r="B42" s="96" t="s">
        <v>4680</v>
      </c>
      <c r="C42" s="97" t="s">
        <v>4681</v>
      </c>
      <c r="D42" s="98" t="s">
        <v>18</v>
      </c>
      <c r="E42" s="98" t="b">
        <v>0</v>
      </c>
      <c r="F42" s="99" t="s">
        <v>4682</v>
      </c>
      <c r="G42" s="122">
        <v>0</v>
      </c>
      <c r="H42" s="122">
        <v>1</v>
      </c>
      <c r="I42" s="122"/>
    </row>
    <row r="43" spans="2:9" ht="30" x14ac:dyDescent="0.25">
      <c r="B43" s="96" t="s">
        <v>4683</v>
      </c>
      <c r="C43" s="97" t="s">
        <v>4684</v>
      </c>
      <c r="D43" s="98" t="s">
        <v>18</v>
      </c>
      <c r="E43" s="98" t="b">
        <v>0</v>
      </c>
      <c r="F43" s="99" t="s">
        <v>4685</v>
      </c>
      <c r="G43" s="122">
        <v>0</v>
      </c>
      <c r="H43" s="122">
        <v>1</v>
      </c>
      <c r="I43" s="122"/>
    </row>
    <row r="44" spans="2:9" ht="30" x14ac:dyDescent="0.25">
      <c r="B44" s="96" t="s">
        <v>4686</v>
      </c>
      <c r="C44" s="97" t="s">
        <v>4687</v>
      </c>
      <c r="D44" s="98" t="s">
        <v>18</v>
      </c>
      <c r="E44" s="98" t="b">
        <v>0</v>
      </c>
      <c r="F44" s="99" t="s">
        <v>4688</v>
      </c>
      <c r="G44" s="122">
        <v>0</v>
      </c>
      <c r="H44" s="122">
        <v>1</v>
      </c>
      <c r="I44" s="122"/>
    </row>
    <row r="45" spans="2:9" ht="45" x14ac:dyDescent="0.25">
      <c r="B45" s="96" t="s">
        <v>4689</v>
      </c>
      <c r="C45" s="97" t="s">
        <v>4690</v>
      </c>
      <c r="D45" s="98" t="s">
        <v>18</v>
      </c>
      <c r="E45" s="98" t="b">
        <v>0</v>
      </c>
      <c r="F45" s="99" t="s">
        <v>4691</v>
      </c>
      <c r="G45" s="122">
        <v>0</v>
      </c>
      <c r="H45" s="122">
        <v>1</v>
      </c>
      <c r="I45" s="122"/>
    </row>
    <row r="46" spans="2:9" ht="30" x14ac:dyDescent="0.25">
      <c r="B46" s="96" t="s">
        <v>4692</v>
      </c>
      <c r="C46" s="97" t="s">
        <v>4693</v>
      </c>
      <c r="D46" s="98" t="s">
        <v>18</v>
      </c>
      <c r="E46" s="98" t="b">
        <v>0</v>
      </c>
      <c r="F46" s="99" t="s">
        <v>4694</v>
      </c>
      <c r="G46" s="122">
        <v>0</v>
      </c>
      <c r="H46" s="122">
        <v>1</v>
      </c>
      <c r="I46" s="122"/>
    </row>
    <row r="47" spans="2:9" ht="60" x14ac:dyDescent="0.25">
      <c r="B47" s="96" t="s">
        <v>4695</v>
      </c>
      <c r="C47" s="97" t="s">
        <v>4696</v>
      </c>
      <c r="D47" s="98" t="s">
        <v>18</v>
      </c>
      <c r="E47" s="98" t="b">
        <v>0</v>
      </c>
      <c r="F47" s="99" t="s">
        <v>4697</v>
      </c>
      <c r="G47" s="122">
        <v>0</v>
      </c>
      <c r="H47" s="122">
        <v>1</v>
      </c>
      <c r="I47" s="122"/>
    </row>
    <row r="48" spans="2:9" ht="45" x14ac:dyDescent="0.25">
      <c r="B48" s="96" t="s">
        <v>4698</v>
      </c>
      <c r="C48" s="97" t="s">
        <v>3081</v>
      </c>
      <c r="D48" s="98" t="s">
        <v>18</v>
      </c>
      <c r="E48" s="98" t="b">
        <v>0</v>
      </c>
      <c r="F48" s="99" t="s">
        <v>4699</v>
      </c>
      <c r="G48" s="122">
        <v>0</v>
      </c>
      <c r="H48" s="122">
        <v>1</v>
      </c>
      <c r="I48" s="117" t="s">
        <v>5301</v>
      </c>
    </row>
    <row r="49" spans="2:9" ht="45" x14ac:dyDescent="0.25">
      <c r="B49" s="96" t="s">
        <v>4700</v>
      </c>
      <c r="C49" s="97" t="s">
        <v>4701</v>
      </c>
      <c r="D49" s="98" t="s">
        <v>18</v>
      </c>
      <c r="E49" s="98" t="b">
        <v>0</v>
      </c>
      <c r="F49" s="99" t="s">
        <v>4702</v>
      </c>
      <c r="G49" s="122">
        <v>0</v>
      </c>
      <c r="H49" s="122">
        <v>1</v>
      </c>
      <c r="I49" s="122"/>
    </row>
    <row r="50" spans="2:9" ht="45" x14ac:dyDescent="0.25">
      <c r="B50" s="96" t="s">
        <v>4703</v>
      </c>
      <c r="C50" s="97" t="s">
        <v>4704</v>
      </c>
      <c r="D50" s="98" t="s">
        <v>18</v>
      </c>
      <c r="E50" s="98" t="b">
        <v>0</v>
      </c>
      <c r="F50" s="99" t="s">
        <v>4705</v>
      </c>
      <c r="G50" s="122">
        <v>0</v>
      </c>
      <c r="H50" s="122">
        <v>1</v>
      </c>
      <c r="I50" s="122"/>
    </row>
    <row r="51" spans="2:9" x14ac:dyDescent="0.25">
      <c r="B51" s="96" t="s">
        <v>4706</v>
      </c>
      <c r="C51" s="97" t="s">
        <v>4707</v>
      </c>
      <c r="D51" s="98" t="s">
        <v>18</v>
      </c>
      <c r="E51" s="98" t="b">
        <v>0</v>
      </c>
      <c r="F51" s="99" t="s">
        <v>4708</v>
      </c>
      <c r="G51" s="122">
        <v>0</v>
      </c>
      <c r="H51" s="122">
        <v>1</v>
      </c>
      <c r="I51" s="122"/>
    </row>
    <row r="52" spans="2:9" ht="45" x14ac:dyDescent="0.25">
      <c r="B52" s="96" t="s">
        <v>4709</v>
      </c>
      <c r="C52" s="97" t="s">
        <v>4710</v>
      </c>
      <c r="D52" s="98" t="s">
        <v>18</v>
      </c>
      <c r="E52" s="98" t="b">
        <v>0</v>
      </c>
      <c r="F52" s="99" t="s">
        <v>4711</v>
      </c>
      <c r="G52" s="122">
        <v>0</v>
      </c>
      <c r="H52" s="122">
        <v>1</v>
      </c>
      <c r="I52" s="122"/>
    </row>
    <row r="53" spans="2:9" ht="30" x14ac:dyDescent="0.25">
      <c r="B53" s="96" t="s">
        <v>4712</v>
      </c>
      <c r="C53" s="97" t="s">
        <v>4713</v>
      </c>
      <c r="D53" s="98" t="s">
        <v>18</v>
      </c>
      <c r="E53" s="98" t="b">
        <v>0</v>
      </c>
      <c r="F53" s="99" t="s">
        <v>4714</v>
      </c>
      <c r="G53" s="122">
        <v>0</v>
      </c>
      <c r="H53" s="122">
        <v>1</v>
      </c>
      <c r="I53" s="122"/>
    </row>
    <row r="54" spans="2:9" ht="45" x14ac:dyDescent="0.25">
      <c r="B54" s="96" t="s">
        <v>4715</v>
      </c>
      <c r="C54" s="97" t="s">
        <v>3475</v>
      </c>
      <c r="D54" s="98" t="s">
        <v>18</v>
      </c>
      <c r="E54" s="98" t="b">
        <v>0</v>
      </c>
      <c r="F54" s="99" t="s">
        <v>4716</v>
      </c>
      <c r="G54" s="122">
        <v>0</v>
      </c>
      <c r="H54" s="122">
        <v>1</v>
      </c>
      <c r="I54" s="122"/>
    </row>
    <row r="55" spans="2:9" x14ac:dyDescent="0.25">
      <c r="B55" s="96" t="s">
        <v>4715</v>
      </c>
      <c r="C55" s="97" t="s">
        <v>4717</v>
      </c>
      <c r="D55" s="98" t="s">
        <v>18</v>
      </c>
      <c r="E55" s="98" t="b">
        <v>0</v>
      </c>
      <c r="F55" s="99" t="s">
        <v>4718</v>
      </c>
      <c r="G55" s="122">
        <v>0</v>
      </c>
      <c r="H55" s="122">
        <v>1</v>
      </c>
      <c r="I55" s="122"/>
    </row>
    <row r="56" spans="2:9" x14ac:dyDescent="0.25">
      <c r="B56" s="96" t="s">
        <v>4719</v>
      </c>
      <c r="C56" s="97" t="s">
        <v>4720</v>
      </c>
      <c r="D56" s="98" t="s">
        <v>18</v>
      </c>
      <c r="E56" s="98" t="b">
        <v>0</v>
      </c>
      <c r="F56" s="99" t="s">
        <v>4721</v>
      </c>
      <c r="G56" s="122">
        <v>0</v>
      </c>
      <c r="H56" s="122">
        <v>1</v>
      </c>
      <c r="I56" s="122"/>
    </row>
    <row r="57" spans="2:9" x14ac:dyDescent="0.25">
      <c r="B57" s="96" t="s">
        <v>4722</v>
      </c>
      <c r="C57" s="97" t="s">
        <v>4723</v>
      </c>
      <c r="D57" s="98" t="s">
        <v>18</v>
      </c>
      <c r="E57" s="98" t="b">
        <v>0</v>
      </c>
      <c r="F57" s="99" t="s">
        <v>4724</v>
      </c>
      <c r="G57" s="122">
        <v>0</v>
      </c>
      <c r="H57" s="122">
        <v>1</v>
      </c>
      <c r="I57" s="122"/>
    </row>
    <row r="58" spans="2:9" ht="30" x14ac:dyDescent="0.25">
      <c r="B58" s="96" t="s">
        <v>4725</v>
      </c>
      <c r="C58" s="97" t="s">
        <v>4726</v>
      </c>
      <c r="D58" s="98" t="s">
        <v>18</v>
      </c>
      <c r="E58" s="98" t="b">
        <v>0</v>
      </c>
      <c r="F58" s="99" t="s">
        <v>4727</v>
      </c>
      <c r="G58" s="122">
        <v>0</v>
      </c>
      <c r="H58" s="122">
        <v>1</v>
      </c>
      <c r="I58" s="122"/>
    </row>
    <row r="59" spans="2:9" ht="30" x14ac:dyDescent="0.25">
      <c r="B59" s="96" t="s">
        <v>4728</v>
      </c>
      <c r="C59" s="97" t="s">
        <v>4729</v>
      </c>
      <c r="D59" s="98" t="s">
        <v>18</v>
      </c>
      <c r="E59" s="98" t="b">
        <v>0</v>
      </c>
      <c r="F59" s="99" t="s">
        <v>4730</v>
      </c>
      <c r="G59" s="122">
        <v>0</v>
      </c>
      <c r="H59" s="122">
        <v>1</v>
      </c>
      <c r="I59" s="122"/>
    </row>
    <row r="60" spans="2:9" ht="30" x14ac:dyDescent="0.25">
      <c r="B60" s="96" t="s">
        <v>4731</v>
      </c>
      <c r="C60" s="97" t="s">
        <v>4732</v>
      </c>
      <c r="D60" s="98" t="s">
        <v>18</v>
      </c>
      <c r="E60" s="98" t="b">
        <v>0</v>
      </c>
      <c r="F60" s="99" t="s">
        <v>4733</v>
      </c>
      <c r="G60" s="122">
        <v>0</v>
      </c>
      <c r="H60" s="122">
        <v>1</v>
      </c>
      <c r="I60" s="122"/>
    </row>
    <row r="61" spans="2:9" ht="30" x14ac:dyDescent="0.25">
      <c r="B61" s="96" t="s">
        <v>4734</v>
      </c>
      <c r="C61" s="97" t="s">
        <v>1568</v>
      </c>
      <c r="D61" s="98" t="s">
        <v>18</v>
      </c>
      <c r="E61" s="98" t="b">
        <v>0</v>
      </c>
      <c r="F61" s="99" t="s">
        <v>4735</v>
      </c>
      <c r="G61" s="122">
        <v>0</v>
      </c>
      <c r="H61" s="122">
        <v>1</v>
      </c>
      <c r="I61" s="122"/>
    </row>
    <row r="62" spans="2:9" ht="30" x14ac:dyDescent="0.25">
      <c r="B62" s="96" t="s">
        <v>4736</v>
      </c>
      <c r="C62" s="97" t="s">
        <v>4737</v>
      </c>
      <c r="D62" s="98" t="s">
        <v>18</v>
      </c>
      <c r="E62" s="98" t="b">
        <v>0</v>
      </c>
      <c r="F62" s="99" t="s">
        <v>4738</v>
      </c>
      <c r="G62" s="122">
        <v>0</v>
      </c>
      <c r="H62" s="122">
        <v>1</v>
      </c>
      <c r="I62" s="122"/>
    </row>
    <row r="63" spans="2:9" ht="60" x14ac:dyDescent="0.25">
      <c r="B63" s="96" t="s">
        <v>4620</v>
      </c>
      <c r="C63" s="97" t="s">
        <v>4739</v>
      </c>
      <c r="D63" s="98" t="s">
        <v>18</v>
      </c>
      <c r="E63" s="98" t="b">
        <v>0</v>
      </c>
      <c r="F63" s="99" t="s">
        <v>4740</v>
      </c>
      <c r="G63" s="122">
        <v>0</v>
      </c>
      <c r="H63" s="122">
        <v>1</v>
      </c>
      <c r="I63" s="122"/>
    </row>
    <row r="64" spans="2:9" ht="30" x14ac:dyDescent="0.25">
      <c r="B64" s="96" t="s">
        <v>4741</v>
      </c>
      <c r="C64" s="97" t="s">
        <v>4742</v>
      </c>
      <c r="D64" s="98" t="s">
        <v>18</v>
      </c>
      <c r="E64" s="98" t="b">
        <v>0</v>
      </c>
      <c r="F64" s="99" t="s">
        <v>4743</v>
      </c>
      <c r="G64" s="122">
        <v>0</v>
      </c>
      <c r="H64" s="122">
        <v>1</v>
      </c>
      <c r="I64" s="122"/>
    </row>
    <row r="65" spans="2:9" ht="30" x14ac:dyDescent="0.25">
      <c r="B65" s="96" t="s">
        <v>4744</v>
      </c>
      <c r="C65" s="97" t="s">
        <v>4745</v>
      </c>
      <c r="D65" s="98" t="s">
        <v>50</v>
      </c>
      <c r="E65" s="98" t="b">
        <v>0</v>
      </c>
      <c r="F65" s="99" t="s">
        <v>4746</v>
      </c>
      <c r="G65" s="122">
        <v>0</v>
      </c>
      <c r="H65" s="122">
        <v>1</v>
      </c>
      <c r="I65" s="122"/>
    </row>
    <row r="66" spans="2:9" ht="30" x14ac:dyDescent="0.25">
      <c r="B66" s="88" t="s">
        <v>4747</v>
      </c>
      <c r="C66" s="89" t="s">
        <v>4748</v>
      </c>
      <c r="D66" s="90" t="s">
        <v>24</v>
      </c>
      <c r="E66" s="90" t="b">
        <v>1</v>
      </c>
      <c r="F66" s="91" t="s">
        <v>4749</v>
      </c>
      <c r="G66" s="120">
        <v>1</v>
      </c>
      <c r="H66" s="120">
        <v>0</v>
      </c>
      <c r="I66" s="120"/>
    </row>
    <row r="67" spans="2:9" ht="45" x14ac:dyDescent="0.25">
      <c r="B67" s="88" t="s">
        <v>4747</v>
      </c>
      <c r="C67" s="89" t="s">
        <v>4750</v>
      </c>
      <c r="D67" s="90" t="s">
        <v>24</v>
      </c>
      <c r="E67" s="90" t="b">
        <v>1</v>
      </c>
      <c r="F67" s="91" t="s">
        <v>4751</v>
      </c>
      <c r="G67" s="120">
        <v>1</v>
      </c>
      <c r="H67" s="120">
        <v>0</v>
      </c>
      <c r="I67" s="120"/>
    </row>
    <row r="68" spans="2:9" ht="45" x14ac:dyDescent="0.25">
      <c r="B68" s="88" t="s">
        <v>4665</v>
      </c>
      <c r="C68" s="89" t="s">
        <v>1623</v>
      </c>
      <c r="D68" s="90" t="s">
        <v>24</v>
      </c>
      <c r="E68" s="90" t="b">
        <v>1</v>
      </c>
      <c r="F68" s="91" t="s">
        <v>4752</v>
      </c>
      <c r="G68" s="120">
        <v>1</v>
      </c>
      <c r="H68" s="120">
        <v>0</v>
      </c>
      <c r="I68" s="120"/>
    </row>
    <row r="69" spans="2:9" ht="75" x14ac:dyDescent="0.25">
      <c r="B69" s="88" t="s">
        <v>4753</v>
      </c>
      <c r="C69" s="89" t="s">
        <v>4754</v>
      </c>
      <c r="D69" s="90" t="s">
        <v>24</v>
      </c>
      <c r="E69" s="90" t="b">
        <v>1</v>
      </c>
      <c r="F69" s="91" t="s">
        <v>4755</v>
      </c>
      <c r="G69" s="120">
        <v>1</v>
      </c>
      <c r="H69" s="120">
        <v>0</v>
      </c>
      <c r="I69" s="120"/>
    </row>
    <row r="70" spans="2:9" ht="30" x14ac:dyDescent="0.25">
      <c r="B70" s="88" t="s">
        <v>4674</v>
      </c>
      <c r="C70" s="89" t="s">
        <v>4756</v>
      </c>
      <c r="D70" s="90" t="s">
        <v>24</v>
      </c>
      <c r="E70" s="90" t="b">
        <v>1</v>
      </c>
      <c r="F70" s="91" t="s">
        <v>4757</v>
      </c>
      <c r="G70" s="120">
        <v>1</v>
      </c>
      <c r="H70" s="120">
        <v>0</v>
      </c>
      <c r="I70" s="120"/>
    </row>
    <row r="71" spans="2:9" ht="30" x14ac:dyDescent="0.25">
      <c r="B71" s="88" t="s">
        <v>4758</v>
      </c>
      <c r="C71" s="89" t="s">
        <v>2613</v>
      </c>
      <c r="D71" s="90" t="s">
        <v>24</v>
      </c>
      <c r="E71" s="90" t="b">
        <v>1</v>
      </c>
      <c r="F71" s="91" t="s">
        <v>4759</v>
      </c>
      <c r="G71" s="120">
        <v>1</v>
      </c>
      <c r="H71" s="120">
        <v>0</v>
      </c>
      <c r="I71" s="120"/>
    </row>
    <row r="72" spans="2:9" ht="45" x14ac:dyDescent="0.25">
      <c r="B72" s="88" t="s">
        <v>4760</v>
      </c>
      <c r="C72" s="89" t="s">
        <v>4761</v>
      </c>
      <c r="D72" s="90" t="s">
        <v>24</v>
      </c>
      <c r="E72" s="90" t="b">
        <v>1</v>
      </c>
      <c r="F72" s="91" t="s">
        <v>4762</v>
      </c>
      <c r="G72" s="120">
        <v>1</v>
      </c>
      <c r="H72" s="120">
        <v>0</v>
      </c>
      <c r="I72" s="120"/>
    </row>
    <row r="73" spans="2:9" ht="45" x14ac:dyDescent="0.25">
      <c r="B73" s="88" t="s">
        <v>4763</v>
      </c>
      <c r="C73" s="89" t="s">
        <v>4764</v>
      </c>
      <c r="D73" s="90" t="s">
        <v>24</v>
      </c>
      <c r="E73" s="90" t="b">
        <v>1</v>
      </c>
      <c r="F73" s="91" t="s">
        <v>4765</v>
      </c>
      <c r="G73" s="120">
        <v>1</v>
      </c>
      <c r="H73" s="120">
        <v>0</v>
      </c>
      <c r="I73" s="120"/>
    </row>
    <row r="74" spans="2:9" ht="45" x14ac:dyDescent="0.25">
      <c r="B74" s="88" t="s">
        <v>4763</v>
      </c>
      <c r="C74" s="89" t="s">
        <v>103</v>
      </c>
      <c r="D74" s="90" t="s">
        <v>24</v>
      </c>
      <c r="E74" s="90" t="b">
        <v>1</v>
      </c>
      <c r="F74" s="91" t="s">
        <v>4766</v>
      </c>
      <c r="G74" s="120">
        <v>1</v>
      </c>
      <c r="H74" s="120">
        <v>1</v>
      </c>
      <c r="I74" s="120"/>
    </row>
    <row r="75" spans="2:9" ht="45" x14ac:dyDescent="0.25">
      <c r="B75" s="88" t="s">
        <v>4767</v>
      </c>
      <c r="C75" s="89" t="s">
        <v>4768</v>
      </c>
      <c r="D75" s="90" t="s">
        <v>24</v>
      </c>
      <c r="E75" s="90" t="b">
        <v>1</v>
      </c>
      <c r="F75" s="91" t="s">
        <v>4769</v>
      </c>
      <c r="G75" s="120">
        <v>1</v>
      </c>
      <c r="H75" s="120">
        <v>0</v>
      </c>
      <c r="I75" s="120"/>
    </row>
    <row r="76" spans="2:9" ht="75" x14ac:dyDescent="0.25">
      <c r="B76" s="88" t="s">
        <v>4689</v>
      </c>
      <c r="C76" s="89" t="s">
        <v>4770</v>
      </c>
      <c r="D76" s="90" t="s">
        <v>24</v>
      </c>
      <c r="E76" s="90" t="b">
        <v>1</v>
      </c>
      <c r="F76" s="91" t="s">
        <v>4771</v>
      </c>
      <c r="G76" s="120">
        <v>1</v>
      </c>
      <c r="H76" s="120">
        <v>0</v>
      </c>
      <c r="I76" s="120"/>
    </row>
    <row r="77" spans="2:9" ht="45" x14ac:dyDescent="0.25">
      <c r="B77" s="88" t="s">
        <v>4772</v>
      </c>
      <c r="C77" s="89" t="s">
        <v>4773</v>
      </c>
      <c r="D77" s="90" t="s">
        <v>24</v>
      </c>
      <c r="E77" s="90" t="b">
        <v>1</v>
      </c>
      <c r="F77" s="91" t="s">
        <v>4774</v>
      </c>
      <c r="G77" s="120">
        <v>1</v>
      </c>
      <c r="H77" s="120">
        <v>0</v>
      </c>
      <c r="I77" s="120"/>
    </row>
    <row r="78" spans="2:9" ht="45" x14ac:dyDescent="0.25">
      <c r="B78" s="88" t="s">
        <v>4775</v>
      </c>
      <c r="C78" s="89" t="s">
        <v>1707</v>
      </c>
      <c r="D78" s="90" t="s">
        <v>24</v>
      </c>
      <c r="E78" s="90" t="b">
        <v>1</v>
      </c>
      <c r="F78" s="91" t="s">
        <v>4776</v>
      </c>
      <c r="G78" s="120">
        <v>1</v>
      </c>
      <c r="H78" s="120">
        <v>0</v>
      </c>
      <c r="I78" s="120"/>
    </row>
    <row r="79" spans="2:9" ht="45" x14ac:dyDescent="0.25">
      <c r="B79" s="88" t="s">
        <v>4777</v>
      </c>
      <c r="C79" s="89" t="s">
        <v>4778</v>
      </c>
      <c r="D79" s="90" t="s">
        <v>24</v>
      </c>
      <c r="E79" s="90" t="b">
        <v>1</v>
      </c>
      <c r="F79" s="91" t="s">
        <v>4779</v>
      </c>
      <c r="G79" s="120">
        <v>1</v>
      </c>
      <c r="H79" s="120">
        <v>0</v>
      </c>
      <c r="I79" s="120"/>
    </row>
    <row r="80" spans="2:9" ht="30" x14ac:dyDescent="0.25">
      <c r="B80" s="88" t="s">
        <v>4780</v>
      </c>
      <c r="C80" s="89" t="s">
        <v>4781</v>
      </c>
      <c r="D80" s="90" t="s">
        <v>24</v>
      </c>
      <c r="E80" s="90" t="b">
        <v>1</v>
      </c>
      <c r="F80" s="91" t="s">
        <v>4782</v>
      </c>
      <c r="G80" s="120">
        <v>1</v>
      </c>
      <c r="H80" s="120">
        <v>0</v>
      </c>
      <c r="I80" s="120"/>
    </row>
    <row r="81" spans="2:9" ht="30" x14ac:dyDescent="0.25">
      <c r="B81" s="88" t="s">
        <v>4783</v>
      </c>
      <c r="C81" s="89" t="s">
        <v>4784</v>
      </c>
      <c r="D81" s="90" t="s">
        <v>24</v>
      </c>
      <c r="E81" s="90" t="b">
        <v>1</v>
      </c>
      <c r="F81" s="91" t="s">
        <v>4785</v>
      </c>
      <c r="G81" s="120">
        <v>1</v>
      </c>
      <c r="H81" s="120">
        <v>0</v>
      </c>
      <c r="I81" s="120"/>
    </row>
    <row r="82" spans="2:9" ht="30" x14ac:dyDescent="0.25">
      <c r="B82" s="88" t="s">
        <v>4786</v>
      </c>
      <c r="C82" s="89" t="s">
        <v>4787</v>
      </c>
      <c r="D82" s="90" t="s">
        <v>24</v>
      </c>
      <c r="E82" s="90" t="b">
        <v>1</v>
      </c>
      <c r="F82" s="91" t="s">
        <v>4788</v>
      </c>
      <c r="G82" s="120">
        <v>1</v>
      </c>
      <c r="H82" s="120">
        <v>0</v>
      </c>
      <c r="I82" s="120"/>
    </row>
    <row r="83" spans="2:9" ht="30" x14ac:dyDescent="0.25">
      <c r="B83" s="88" t="s">
        <v>4789</v>
      </c>
      <c r="C83" s="89" t="s">
        <v>4790</v>
      </c>
      <c r="D83" s="90" t="s">
        <v>24</v>
      </c>
      <c r="E83" s="90" t="b">
        <v>1</v>
      </c>
      <c r="F83" s="91" t="s">
        <v>4791</v>
      </c>
      <c r="G83" s="120">
        <v>1</v>
      </c>
      <c r="H83" s="120">
        <v>0</v>
      </c>
      <c r="I83" s="120"/>
    </row>
    <row r="84" spans="2:9" ht="45" x14ac:dyDescent="0.25">
      <c r="B84" s="88" t="s">
        <v>4792</v>
      </c>
      <c r="C84" s="89" t="s">
        <v>4793</v>
      </c>
      <c r="D84" s="90" t="s">
        <v>24</v>
      </c>
      <c r="E84" s="90" t="b">
        <v>1</v>
      </c>
      <c r="F84" s="91" t="s">
        <v>4794</v>
      </c>
      <c r="G84" s="120">
        <v>1</v>
      </c>
      <c r="H84" s="120">
        <v>1</v>
      </c>
      <c r="I84" s="120"/>
    </row>
    <row r="85" spans="2:9" ht="30" x14ac:dyDescent="0.25">
      <c r="B85" s="88" t="s">
        <v>4795</v>
      </c>
      <c r="C85" s="89" t="s">
        <v>4796</v>
      </c>
      <c r="D85" s="90" t="s">
        <v>24</v>
      </c>
      <c r="E85" s="90" t="b">
        <v>1</v>
      </c>
      <c r="F85" s="91" t="s">
        <v>4797</v>
      </c>
      <c r="G85" s="120">
        <v>1</v>
      </c>
      <c r="H85" s="120">
        <v>0</v>
      </c>
      <c r="I85" s="120"/>
    </row>
    <row r="86" spans="2:9" ht="30" x14ac:dyDescent="0.25">
      <c r="B86" s="88" t="s">
        <v>4798</v>
      </c>
      <c r="C86" s="89" t="s">
        <v>4799</v>
      </c>
      <c r="D86" s="90" t="s">
        <v>24</v>
      </c>
      <c r="E86" s="90" t="b">
        <v>1</v>
      </c>
      <c r="F86" s="91" t="s">
        <v>4800</v>
      </c>
      <c r="G86" s="120">
        <v>1</v>
      </c>
      <c r="H86" s="120">
        <v>0</v>
      </c>
      <c r="I86" s="120"/>
    </row>
    <row r="87" spans="2:9" ht="45" x14ac:dyDescent="0.25">
      <c r="B87" s="88" t="s">
        <v>4801</v>
      </c>
      <c r="C87" s="89" t="s">
        <v>4802</v>
      </c>
      <c r="D87" s="90" t="s">
        <v>24</v>
      </c>
      <c r="E87" s="90" t="b">
        <v>1</v>
      </c>
      <c r="F87" s="91" t="s">
        <v>4803</v>
      </c>
      <c r="G87" s="120">
        <v>1</v>
      </c>
      <c r="H87" s="120">
        <v>0</v>
      </c>
      <c r="I87" s="120" t="s">
        <v>5301</v>
      </c>
    </row>
    <row r="88" spans="2:9" ht="45" x14ac:dyDescent="0.25">
      <c r="B88" s="88" t="s">
        <v>4804</v>
      </c>
      <c r="C88" s="89" t="s">
        <v>4805</v>
      </c>
      <c r="D88" s="90" t="s">
        <v>24</v>
      </c>
      <c r="E88" s="90" t="b">
        <v>1</v>
      </c>
      <c r="F88" s="91" t="s">
        <v>4806</v>
      </c>
      <c r="G88" s="120">
        <v>1</v>
      </c>
      <c r="H88" s="120">
        <v>0</v>
      </c>
      <c r="I88" s="120"/>
    </row>
    <row r="89" spans="2:9" ht="75" x14ac:dyDescent="0.25">
      <c r="B89" s="92" t="s">
        <v>4807</v>
      </c>
      <c r="C89" s="93" t="s">
        <v>1587</v>
      </c>
      <c r="D89" s="94" t="s">
        <v>24</v>
      </c>
      <c r="E89" s="94" t="b">
        <v>0</v>
      </c>
      <c r="F89" s="95" t="s">
        <v>4808</v>
      </c>
      <c r="G89" s="121">
        <v>0</v>
      </c>
      <c r="H89" s="121">
        <v>1</v>
      </c>
      <c r="I89" s="121"/>
    </row>
    <row r="90" spans="2:9" ht="30" x14ac:dyDescent="0.25">
      <c r="B90" s="92" t="s">
        <v>4809</v>
      </c>
      <c r="C90" s="93" t="s">
        <v>3346</v>
      </c>
      <c r="D90" s="94" t="s">
        <v>24</v>
      </c>
      <c r="E90" s="94" t="b">
        <v>0</v>
      </c>
      <c r="F90" s="95" t="s">
        <v>4810</v>
      </c>
      <c r="G90" s="121">
        <v>0</v>
      </c>
      <c r="H90" s="121">
        <v>1</v>
      </c>
      <c r="I90" s="121"/>
    </row>
    <row r="91" spans="2:9" ht="45" x14ac:dyDescent="0.25">
      <c r="B91" s="92" t="s">
        <v>4809</v>
      </c>
      <c r="C91" s="93" t="s">
        <v>4811</v>
      </c>
      <c r="D91" s="94" t="s">
        <v>24</v>
      </c>
      <c r="E91" s="94" t="b">
        <v>0</v>
      </c>
      <c r="F91" s="95" t="s">
        <v>4812</v>
      </c>
      <c r="G91" s="121">
        <v>0</v>
      </c>
      <c r="H91" s="121">
        <v>1</v>
      </c>
      <c r="I91" s="121"/>
    </row>
    <row r="92" spans="2:9" ht="45" x14ac:dyDescent="0.25">
      <c r="B92" s="92" t="s">
        <v>4813</v>
      </c>
      <c r="C92" s="93" t="s">
        <v>4814</v>
      </c>
      <c r="D92" s="94" t="s">
        <v>24</v>
      </c>
      <c r="E92" s="94" t="b">
        <v>0</v>
      </c>
      <c r="F92" s="95" t="s">
        <v>4815</v>
      </c>
      <c r="G92" s="121">
        <v>0</v>
      </c>
      <c r="H92" s="121">
        <v>1</v>
      </c>
      <c r="I92" s="121"/>
    </row>
    <row r="93" spans="2:9" ht="30" x14ac:dyDescent="0.25">
      <c r="B93" s="92" t="s">
        <v>4816</v>
      </c>
      <c r="C93" s="93" t="s">
        <v>4817</v>
      </c>
      <c r="D93" s="94" t="s">
        <v>24</v>
      </c>
      <c r="E93" s="94" t="b">
        <v>0</v>
      </c>
      <c r="F93" s="95" t="s">
        <v>4818</v>
      </c>
      <c r="G93" s="121">
        <v>0</v>
      </c>
      <c r="H93" s="121">
        <v>1</v>
      </c>
      <c r="I93" s="121"/>
    </row>
    <row r="94" spans="2:9" ht="45" x14ac:dyDescent="0.25">
      <c r="B94" s="92" t="s">
        <v>4665</v>
      </c>
      <c r="C94" s="93" t="s">
        <v>4427</v>
      </c>
      <c r="D94" s="94" t="s">
        <v>24</v>
      </c>
      <c r="E94" s="94" t="b">
        <v>0</v>
      </c>
      <c r="F94" s="95" t="s">
        <v>4819</v>
      </c>
      <c r="G94" s="121">
        <v>0</v>
      </c>
      <c r="H94" s="121">
        <v>1</v>
      </c>
      <c r="I94" s="121"/>
    </row>
    <row r="95" spans="2:9" ht="30" x14ac:dyDescent="0.25">
      <c r="B95" s="92" t="s">
        <v>4820</v>
      </c>
      <c r="C95" s="93" t="s">
        <v>4821</v>
      </c>
      <c r="D95" s="94" t="s">
        <v>24</v>
      </c>
      <c r="E95" s="94" t="b">
        <v>0</v>
      </c>
      <c r="F95" s="95" t="s">
        <v>4822</v>
      </c>
      <c r="G95" s="121">
        <v>0</v>
      </c>
      <c r="H95" s="121">
        <v>1</v>
      </c>
      <c r="I95" s="121"/>
    </row>
    <row r="96" spans="2:9" ht="45" x14ac:dyDescent="0.25">
      <c r="B96" s="92" t="s">
        <v>4823</v>
      </c>
      <c r="C96" s="93" t="s">
        <v>1580</v>
      </c>
      <c r="D96" s="94" t="s">
        <v>24</v>
      </c>
      <c r="E96" s="94" t="b">
        <v>0</v>
      </c>
      <c r="F96" s="95" t="s">
        <v>4824</v>
      </c>
      <c r="G96" s="121">
        <v>0</v>
      </c>
      <c r="H96" s="121">
        <v>1</v>
      </c>
      <c r="I96" s="121"/>
    </row>
    <row r="97" spans="2:9" ht="45" x14ac:dyDescent="0.25">
      <c r="B97" s="92" t="s">
        <v>4825</v>
      </c>
      <c r="C97" s="93" t="s">
        <v>4826</v>
      </c>
      <c r="D97" s="94" t="s">
        <v>24</v>
      </c>
      <c r="E97" s="94" t="b">
        <v>0</v>
      </c>
      <c r="F97" s="95" t="s">
        <v>4827</v>
      </c>
      <c r="G97" s="121">
        <v>0</v>
      </c>
      <c r="H97" s="121">
        <v>1</v>
      </c>
      <c r="I97" s="121"/>
    </row>
    <row r="98" spans="2:9" ht="30" x14ac:dyDescent="0.25">
      <c r="B98" s="92" t="s">
        <v>4828</v>
      </c>
      <c r="C98" s="93" t="s">
        <v>3781</v>
      </c>
      <c r="D98" s="94" t="s">
        <v>24</v>
      </c>
      <c r="E98" s="94" t="b">
        <v>0</v>
      </c>
      <c r="F98" s="95" t="s">
        <v>4829</v>
      </c>
      <c r="G98" s="121">
        <v>0</v>
      </c>
      <c r="H98" s="121">
        <v>1</v>
      </c>
      <c r="I98" s="121"/>
    </row>
    <row r="99" spans="2:9" x14ac:dyDescent="0.25">
      <c r="B99" s="92" t="s">
        <v>4830</v>
      </c>
      <c r="C99" s="93" t="s">
        <v>4831</v>
      </c>
      <c r="D99" s="94" t="s">
        <v>24</v>
      </c>
      <c r="E99" s="94" t="b">
        <v>0</v>
      </c>
      <c r="F99" s="95" t="s">
        <v>4832</v>
      </c>
      <c r="G99" s="121">
        <v>0</v>
      </c>
      <c r="H99" s="121">
        <v>1</v>
      </c>
      <c r="I99" s="121"/>
    </row>
    <row r="100" spans="2:9" ht="30" x14ac:dyDescent="0.25">
      <c r="B100" s="92" t="s">
        <v>4582</v>
      </c>
      <c r="C100" s="93" t="s">
        <v>4833</v>
      </c>
      <c r="D100" s="94" t="s">
        <v>24</v>
      </c>
      <c r="E100" s="94" t="b">
        <v>0</v>
      </c>
      <c r="F100" s="95" t="s">
        <v>4834</v>
      </c>
      <c r="G100" s="121">
        <v>0</v>
      </c>
      <c r="H100" s="121">
        <v>1</v>
      </c>
      <c r="I100" s="121"/>
    </row>
    <row r="101" spans="2:9" x14ac:dyDescent="0.25">
      <c r="B101" s="92" t="s">
        <v>4835</v>
      </c>
      <c r="C101" s="93" t="s">
        <v>675</v>
      </c>
      <c r="D101" s="94" t="s">
        <v>24</v>
      </c>
      <c r="E101" s="94" t="b">
        <v>0</v>
      </c>
      <c r="F101" s="95" t="s">
        <v>4836</v>
      </c>
      <c r="G101" s="121">
        <v>0</v>
      </c>
      <c r="H101" s="121">
        <v>1</v>
      </c>
      <c r="I101" s="121"/>
    </row>
    <row r="102" spans="2:9" ht="30" x14ac:dyDescent="0.25">
      <c r="B102" s="92" t="s">
        <v>4837</v>
      </c>
      <c r="C102" s="93" t="s">
        <v>4838</v>
      </c>
      <c r="D102" s="94" t="s">
        <v>24</v>
      </c>
      <c r="E102" s="94" t="b">
        <v>0</v>
      </c>
      <c r="F102" s="95" t="s">
        <v>4839</v>
      </c>
      <c r="G102" s="121">
        <v>0</v>
      </c>
      <c r="H102" s="121">
        <v>1</v>
      </c>
      <c r="I102" s="121"/>
    </row>
    <row r="103" spans="2:9" ht="30" x14ac:dyDescent="0.25">
      <c r="B103" s="92" t="s">
        <v>4840</v>
      </c>
      <c r="C103" s="93" t="s">
        <v>4841</v>
      </c>
      <c r="D103" s="94" t="s">
        <v>24</v>
      </c>
      <c r="E103" s="94" t="b">
        <v>0</v>
      </c>
      <c r="F103" s="95" t="s">
        <v>4842</v>
      </c>
      <c r="G103" s="121">
        <v>0</v>
      </c>
      <c r="H103" s="121">
        <v>1</v>
      </c>
      <c r="I103" s="121"/>
    </row>
    <row r="104" spans="2:9" ht="45" x14ac:dyDescent="0.25">
      <c r="B104" s="92" t="s">
        <v>4843</v>
      </c>
      <c r="C104" s="93" t="s">
        <v>4844</v>
      </c>
      <c r="D104" s="94" t="s">
        <v>24</v>
      </c>
      <c r="E104" s="94" t="b">
        <v>0</v>
      </c>
      <c r="F104" s="95" t="s">
        <v>4845</v>
      </c>
      <c r="G104" s="121">
        <v>0</v>
      </c>
      <c r="H104" s="121">
        <v>1</v>
      </c>
      <c r="I104" s="121"/>
    </row>
    <row r="105" spans="2:9" ht="30" x14ac:dyDescent="0.25">
      <c r="B105" s="92" t="s">
        <v>4843</v>
      </c>
      <c r="C105" s="93" t="s">
        <v>4846</v>
      </c>
      <c r="D105" s="94" t="s">
        <v>24</v>
      </c>
      <c r="E105" s="94" t="b">
        <v>0</v>
      </c>
      <c r="F105" s="95" t="s">
        <v>4847</v>
      </c>
      <c r="G105" s="121">
        <v>0</v>
      </c>
      <c r="H105" s="121">
        <v>1</v>
      </c>
      <c r="I105" s="121"/>
    </row>
    <row r="106" spans="2:9" ht="30" x14ac:dyDescent="0.25">
      <c r="B106" s="92" t="s">
        <v>4843</v>
      </c>
      <c r="C106" s="93" t="s">
        <v>4848</v>
      </c>
      <c r="D106" s="94" t="s">
        <v>24</v>
      </c>
      <c r="E106" s="94" t="b">
        <v>0</v>
      </c>
      <c r="F106" s="95" t="s">
        <v>4849</v>
      </c>
      <c r="G106" s="121">
        <v>0</v>
      </c>
      <c r="H106" s="121">
        <v>1</v>
      </c>
      <c r="I106" s="121"/>
    </row>
    <row r="107" spans="2:9" ht="45" x14ac:dyDescent="0.25">
      <c r="B107" s="92" t="s">
        <v>4843</v>
      </c>
      <c r="C107" s="93" t="s">
        <v>4850</v>
      </c>
      <c r="D107" s="94" t="s">
        <v>24</v>
      </c>
      <c r="E107" s="94" t="b">
        <v>0</v>
      </c>
      <c r="F107" s="95" t="s">
        <v>4851</v>
      </c>
      <c r="G107" s="121">
        <v>0</v>
      </c>
      <c r="H107" s="121">
        <v>1</v>
      </c>
      <c r="I107" s="121"/>
    </row>
    <row r="108" spans="2:9" ht="45" x14ac:dyDescent="0.25">
      <c r="B108" s="92" t="s">
        <v>4689</v>
      </c>
      <c r="C108" s="93" t="s">
        <v>4852</v>
      </c>
      <c r="D108" s="94" t="s">
        <v>24</v>
      </c>
      <c r="E108" s="94" t="b">
        <v>0</v>
      </c>
      <c r="F108" s="95" t="s">
        <v>4853</v>
      </c>
      <c r="G108" s="121">
        <v>0</v>
      </c>
      <c r="H108" s="121">
        <v>1</v>
      </c>
      <c r="I108" s="121"/>
    </row>
    <row r="109" spans="2:9" ht="75" x14ac:dyDescent="0.25">
      <c r="B109" s="92" t="s">
        <v>4639</v>
      </c>
      <c r="C109" s="93" t="s">
        <v>4854</v>
      </c>
      <c r="D109" s="94" t="s">
        <v>24</v>
      </c>
      <c r="E109" s="94" t="b">
        <v>0</v>
      </c>
      <c r="F109" s="95" t="s">
        <v>4855</v>
      </c>
      <c r="G109" s="121">
        <v>0</v>
      </c>
      <c r="H109" s="121">
        <v>1</v>
      </c>
      <c r="I109" s="121"/>
    </row>
    <row r="110" spans="2:9" ht="45" x14ac:dyDescent="0.25">
      <c r="B110" s="92" t="s">
        <v>4703</v>
      </c>
      <c r="C110" s="93" t="s">
        <v>4856</v>
      </c>
      <c r="D110" s="94" t="s">
        <v>24</v>
      </c>
      <c r="E110" s="94" t="b">
        <v>0</v>
      </c>
      <c r="F110" s="95" t="s">
        <v>4857</v>
      </c>
      <c r="G110" s="121">
        <v>0</v>
      </c>
      <c r="H110" s="121">
        <v>1</v>
      </c>
      <c r="I110" s="121"/>
    </row>
    <row r="111" spans="2:9" ht="45" x14ac:dyDescent="0.25">
      <c r="B111" s="92" t="s">
        <v>4858</v>
      </c>
      <c r="C111" s="93" t="s">
        <v>4859</v>
      </c>
      <c r="D111" s="94" t="s">
        <v>24</v>
      </c>
      <c r="E111" s="94" t="b">
        <v>0</v>
      </c>
      <c r="F111" s="95" t="s">
        <v>4860</v>
      </c>
      <c r="G111" s="121">
        <v>0</v>
      </c>
      <c r="H111" s="121">
        <v>1</v>
      </c>
      <c r="I111" s="121"/>
    </row>
    <row r="112" spans="2:9" ht="45" x14ac:dyDescent="0.25">
      <c r="B112" s="92" t="s">
        <v>4861</v>
      </c>
      <c r="C112" s="93" t="s">
        <v>4567</v>
      </c>
      <c r="D112" s="94" t="s">
        <v>24</v>
      </c>
      <c r="E112" s="94" t="b">
        <v>0</v>
      </c>
      <c r="F112" s="95" t="s">
        <v>4862</v>
      </c>
      <c r="G112" s="121">
        <v>0</v>
      </c>
      <c r="H112" s="121">
        <v>1</v>
      </c>
      <c r="I112" s="121"/>
    </row>
    <row r="113" spans="2:9" ht="45" x14ac:dyDescent="0.25">
      <c r="B113" s="92" t="s">
        <v>4861</v>
      </c>
      <c r="C113" s="93" t="s">
        <v>4863</v>
      </c>
      <c r="D113" s="94" t="s">
        <v>24</v>
      </c>
      <c r="E113" s="94" t="b">
        <v>0</v>
      </c>
      <c r="F113" s="95" t="s">
        <v>4864</v>
      </c>
      <c r="G113" s="121">
        <v>0</v>
      </c>
      <c r="H113" s="121">
        <v>1</v>
      </c>
      <c r="I113" s="121"/>
    </row>
    <row r="114" spans="2:9" ht="30" x14ac:dyDescent="0.25">
      <c r="B114" s="92" t="s">
        <v>4865</v>
      </c>
      <c r="C114" s="93" t="s">
        <v>4866</v>
      </c>
      <c r="D114" s="94" t="s">
        <v>24</v>
      </c>
      <c r="E114" s="94" t="b">
        <v>0</v>
      </c>
      <c r="F114" s="95" t="s">
        <v>4867</v>
      </c>
      <c r="G114" s="121">
        <v>0</v>
      </c>
      <c r="H114" s="121">
        <v>1</v>
      </c>
      <c r="I114" s="121"/>
    </row>
    <row r="115" spans="2:9" ht="60" x14ac:dyDescent="0.25">
      <c r="B115" s="92" t="s">
        <v>4780</v>
      </c>
      <c r="C115" s="93" t="s">
        <v>4868</v>
      </c>
      <c r="D115" s="94" t="s">
        <v>24</v>
      </c>
      <c r="E115" s="94" t="b">
        <v>0</v>
      </c>
      <c r="F115" s="95" t="s">
        <v>4869</v>
      </c>
      <c r="G115" s="121">
        <v>0</v>
      </c>
      <c r="H115" s="121">
        <v>1</v>
      </c>
      <c r="I115" s="121"/>
    </row>
    <row r="116" spans="2:9" x14ac:dyDescent="0.25">
      <c r="B116" s="92" t="s">
        <v>4870</v>
      </c>
      <c r="C116" s="93" t="s">
        <v>4871</v>
      </c>
      <c r="D116" s="94" t="s">
        <v>24</v>
      </c>
      <c r="E116" s="94" t="b">
        <v>0</v>
      </c>
      <c r="F116" s="95" t="s">
        <v>4872</v>
      </c>
      <c r="G116" s="121">
        <v>0</v>
      </c>
      <c r="H116" s="121">
        <v>1</v>
      </c>
      <c r="I116" s="121"/>
    </row>
    <row r="117" spans="2:9" ht="30" x14ac:dyDescent="0.25">
      <c r="B117" s="92" t="s">
        <v>4873</v>
      </c>
      <c r="C117" s="93" t="s">
        <v>103</v>
      </c>
      <c r="D117" s="94" t="s">
        <v>24</v>
      </c>
      <c r="E117" s="94" t="b">
        <v>0</v>
      </c>
      <c r="F117" s="95" t="s">
        <v>4874</v>
      </c>
      <c r="G117" s="121">
        <v>0</v>
      </c>
      <c r="H117" s="121">
        <v>1</v>
      </c>
      <c r="I117" s="121"/>
    </row>
    <row r="118" spans="2:9" x14ac:dyDescent="0.25">
      <c r="B118" s="92" t="s">
        <v>4875</v>
      </c>
      <c r="C118" s="93" t="s">
        <v>3309</v>
      </c>
      <c r="D118" s="94" t="s">
        <v>24</v>
      </c>
      <c r="E118" s="94" t="b">
        <v>0</v>
      </c>
      <c r="F118" s="95" t="s">
        <v>4876</v>
      </c>
      <c r="G118" s="121">
        <v>0</v>
      </c>
      <c r="H118" s="121">
        <v>1</v>
      </c>
      <c r="I118" s="121"/>
    </row>
    <row r="119" spans="2:9" ht="30" x14ac:dyDescent="0.25">
      <c r="B119" s="92" t="s">
        <v>4877</v>
      </c>
      <c r="C119" s="93" t="s">
        <v>4878</v>
      </c>
      <c r="D119" s="94" t="s">
        <v>24</v>
      </c>
      <c r="E119" s="94" t="b">
        <v>0</v>
      </c>
      <c r="F119" s="95" t="s">
        <v>4879</v>
      </c>
      <c r="G119" s="121">
        <v>0</v>
      </c>
      <c r="H119" s="121">
        <v>1</v>
      </c>
      <c r="I119" s="121"/>
    </row>
    <row r="120" spans="2:9" ht="30" x14ac:dyDescent="0.25">
      <c r="B120" s="92" t="s">
        <v>4880</v>
      </c>
      <c r="C120" s="93" t="s">
        <v>4881</v>
      </c>
      <c r="D120" s="94" t="s">
        <v>24</v>
      </c>
      <c r="E120" s="94" t="b">
        <v>0</v>
      </c>
      <c r="F120" s="95" t="s">
        <v>4882</v>
      </c>
      <c r="G120" s="121">
        <v>0</v>
      </c>
      <c r="H120" s="121">
        <v>1</v>
      </c>
      <c r="I120" s="121"/>
    </row>
    <row r="121" spans="2:9" x14ac:dyDescent="0.25">
      <c r="B121" s="92" t="s">
        <v>4883</v>
      </c>
      <c r="C121" s="93" t="s">
        <v>3188</v>
      </c>
      <c r="D121" s="94" t="s">
        <v>24</v>
      </c>
      <c r="E121" s="94" t="b">
        <v>0</v>
      </c>
      <c r="F121" s="95" t="s">
        <v>4884</v>
      </c>
      <c r="G121" s="121">
        <v>0</v>
      </c>
      <c r="H121" s="121">
        <v>1</v>
      </c>
      <c r="I121" s="121"/>
    </row>
    <row r="122" spans="2:9" x14ac:dyDescent="0.25">
      <c r="B122" s="92" t="s">
        <v>4885</v>
      </c>
      <c r="C122" s="93" t="s">
        <v>1196</v>
      </c>
      <c r="D122" s="94" t="s">
        <v>24</v>
      </c>
      <c r="E122" s="94" t="b">
        <v>0</v>
      </c>
      <c r="F122" s="95" t="s">
        <v>4886</v>
      </c>
      <c r="G122" s="121">
        <v>0</v>
      </c>
      <c r="H122" s="121">
        <v>1</v>
      </c>
      <c r="I122" s="121"/>
    </row>
    <row r="123" spans="2:9" ht="45" x14ac:dyDescent="0.25">
      <c r="B123" s="92" t="s">
        <v>4609</v>
      </c>
      <c r="C123" s="93" t="s">
        <v>4887</v>
      </c>
      <c r="D123" s="94" t="s">
        <v>24</v>
      </c>
      <c r="E123" s="94" t="b">
        <v>0</v>
      </c>
      <c r="F123" s="95" t="s">
        <v>4888</v>
      </c>
      <c r="G123" s="121">
        <v>0</v>
      </c>
      <c r="H123" s="121">
        <v>1</v>
      </c>
      <c r="I123" s="121"/>
    </row>
    <row r="124" spans="2:9" ht="30" x14ac:dyDescent="0.25">
      <c r="B124" s="92" t="s">
        <v>4889</v>
      </c>
      <c r="C124" s="93" t="s">
        <v>4890</v>
      </c>
      <c r="D124" s="94" t="s">
        <v>24</v>
      </c>
      <c r="E124" s="94" t="b">
        <v>0</v>
      </c>
      <c r="F124" s="95" t="s">
        <v>4891</v>
      </c>
      <c r="G124" s="121">
        <v>0</v>
      </c>
      <c r="H124" s="121">
        <v>1</v>
      </c>
      <c r="I124" s="121"/>
    </row>
    <row r="125" spans="2:9" x14ac:dyDescent="0.25">
      <c r="B125" s="92" t="s">
        <v>4892</v>
      </c>
      <c r="C125" s="93" t="s">
        <v>4893</v>
      </c>
      <c r="D125" s="94" t="s">
        <v>24</v>
      </c>
      <c r="E125" s="94" t="b">
        <v>0</v>
      </c>
      <c r="F125" s="95" t="s">
        <v>4894</v>
      </c>
      <c r="G125" s="121">
        <v>0</v>
      </c>
      <c r="H125" s="121">
        <v>1</v>
      </c>
      <c r="I125" s="121"/>
    </row>
    <row r="126" spans="2:9" ht="30" x14ac:dyDescent="0.25">
      <c r="B126" s="92" t="s">
        <v>4895</v>
      </c>
      <c r="C126" s="93" t="s">
        <v>4896</v>
      </c>
      <c r="D126" s="94" t="s">
        <v>24</v>
      </c>
      <c r="E126" s="94" t="b">
        <v>0</v>
      </c>
      <c r="F126" s="95" t="s">
        <v>4897</v>
      </c>
      <c r="G126" s="121">
        <v>0</v>
      </c>
      <c r="H126" s="121">
        <v>1</v>
      </c>
      <c r="I126" s="121"/>
    </row>
    <row r="127" spans="2:9" ht="30" x14ac:dyDescent="0.25">
      <c r="B127" s="92" t="s">
        <v>4895</v>
      </c>
      <c r="C127" s="93" t="s">
        <v>3781</v>
      </c>
      <c r="D127" s="94" t="s">
        <v>24</v>
      </c>
      <c r="E127" s="94" t="b">
        <v>0</v>
      </c>
      <c r="F127" s="95" t="s">
        <v>4898</v>
      </c>
      <c r="G127" s="121">
        <v>0</v>
      </c>
      <c r="H127" s="121">
        <v>1</v>
      </c>
      <c r="I127" s="121"/>
    </row>
    <row r="128" spans="2:9" ht="30" x14ac:dyDescent="0.25">
      <c r="B128" s="92" t="s">
        <v>4899</v>
      </c>
      <c r="C128" s="93" t="s">
        <v>4900</v>
      </c>
      <c r="D128" s="94" t="s">
        <v>24</v>
      </c>
      <c r="E128" s="94" t="b">
        <v>0</v>
      </c>
      <c r="F128" s="95" t="s">
        <v>4901</v>
      </c>
      <c r="G128" s="121">
        <v>0</v>
      </c>
      <c r="H128" s="121">
        <v>1</v>
      </c>
      <c r="I128" s="121"/>
    </row>
    <row r="129" spans="2:9" ht="60" x14ac:dyDescent="0.25">
      <c r="B129" s="92" t="s">
        <v>4902</v>
      </c>
      <c r="C129" s="93" t="s">
        <v>4903</v>
      </c>
      <c r="D129" s="94" t="s">
        <v>24</v>
      </c>
      <c r="E129" s="94" t="b">
        <v>0</v>
      </c>
      <c r="F129" s="95" t="s">
        <v>4904</v>
      </c>
      <c r="G129" s="121">
        <v>0</v>
      </c>
      <c r="H129" s="121">
        <v>1</v>
      </c>
      <c r="I129" s="121"/>
    </row>
    <row r="130" spans="2:9" ht="45" x14ac:dyDescent="0.25">
      <c r="B130" s="92" t="s">
        <v>4905</v>
      </c>
      <c r="C130" s="93" t="s">
        <v>4906</v>
      </c>
      <c r="D130" s="94" t="s">
        <v>24</v>
      </c>
      <c r="E130" s="94" t="b">
        <v>0</v>
      </c>
      <c r="F130" s="95" t="s">
        <v>4907</v>
      </c>
      <c r="G130" s="121">
        <v>0</v>
      </c>
      <c r="H130" s="121">
        <v>1</v>
      </c>
      <c r="I130" s="121"/>
    </row>
    <row r="131" spans="2:9" ht="30" x14ac:dyDescent="0.25">
      <c r="B131" s="92" t="s">
        <v>4908</v>
      </c>
      <c r="C131" s="93" t="s">
        <v>4909</v>
      </c>
      <c r="D131" s="94" t="s">
        <v>24</v>
      </c>
      <c r="E131" s="94" t="b">
        <v>0</v>
      </c>
      <c r="F131" s="95" t="s">
        <v>4910</v>
      </c>
      <c r="G131" s="121">
        <v>0</v>
      </c>
      <c r="H131" s="121">
        <v>1</v>
      </c>
      <c r="I131" s="121"/>
    </row>
    <row r="132" spans="2:9" ht="45" x14ac:dyDescent="0.25">
      <c r="B132" s="92" t="s">
        <v>4573</v>
      </c>
      <c r="C132" s="93" t="s">
        <v>4911</v>
      </c>
      <c r="D132" s="94" t="s">
        <v>24</v>
      </c>
      <c r="E132" s="94" t="b">
        <v>0</v>
      </c>
      <c r="F132" s="95" t="s">
        <v>4912</v>
      </c>
      <c r="G132" s="121">
        <v>0</v>
      </c>
      <c r="H132" s="121">
        <v>1</v>
      </c>
      <c r="I132" s="121"/>
    </row>
    <row r="133" spans="2:9" x14ac:dyDescent="0.25">
      <c r="B133" s="92" t="s">
        <v>4913</v>
      </c>
      <c r="C133" s="93" t="s">
        <v>4914</v>
      </c>
      <c r="D133" s="94" t="s">
        <v>24</v>
      </c>
      <c r="E133" s="94" t="b">
        <v>0</v>
      </c>
      <c r="F133" s="95" t="s">
        <v>4915</v>
      </c>
      <c r="G133" s="121">
        <v>0</v>
      </c>
      <c r="H133" s="121">
        <v>1</v>
      </c>
      <c r="I133" s="121"/>
    </row>
    <row r="134" spans="2:9" ht="45" x14ac:dyDescent="0.25">
      <c r="B134" s="92" t="s">
        <v>4916</v>
      </c>
      <c r="C134" s="93" t="s">
        <v>4917</v>
      </c>
      <c r="D134" s="94" t="s">
        <v>24</v>
      </c>
      <c r="E134" s="94" t="b">
        <v>0</v>
      </c>
      <c r="F134" s="95" t="s">
        <v>4918</v>
      </c>
      <c r="G134" s="121">
        <v>0</v>
      </c>
      <c r="H134" s="121">
        <v>1</v>
      </c>
      <c r="I134" s="121"/>
    </row>
    <row r="135" spans="2:9" ht="30" x14ac:dyDescent="0.25">
      <c r="B135" s="92" t="s">
        <v>4919</v>
      </c>
      <c r="C135" s="93" t="s">
        <v>4920</v>
      </c>
      <c r="D135" s="94" t="s">
        <v>24</v>
      </c>
      <c r="E135" s="94" t="b">
        <v>0</v>
      </c>
      <c r="F135" s="95" t="s">
        <v>4921</v>
      </c>
      <c r="G135" s="121">
        <v>0</v>
      </c>
      <c r="H135" s="121">
        <v>1</v>
      </c>
      <c r="I135" s="121"/>
    </row>
    <row r="136" spans="2:9" ht="30" x14ac:dyDescent="0.25">
      <c r="B136" s="92" t="s">
        <v>4919</v>
      </c>
      <c r="C136" s="93" t="s">
        <v>4922</v>
      </c>
      <c r="D136" s="94" t="s">
        <v>24</v>
      </c>
      <c r="E136" s="94" t="b">
        <v>0</v>
      </c>
      <c r="F136" s="95" t="s">
        <v>4923</v>
      </c>
      <c r="G136" s="121">
        <v>0</v>
      </c>
      <c r="H136" s="121">
        <v>1</v>
      </c>
      <c r="I136" s="121"/>
    </row>
    <row r="137" spans="2:9" ht="30" x14ac:dyDescent="0.25">
      <c r="B137" s="92" t="s">
        <v>4924</v>
      </c>
      <c r="C137" s="93" t="s">
        <v>4925</v>
      </c>
      <c r="D137" s="94" t="s">
        <v>24</v>
      </c>
      <c r="E137" s="94" t="b">
        <v>0</v>
      </c>
      <c r="F137" s="95" t="s">
        <v>4926</v>
      </c>
      <c r="G137" s="121">
        <v>0</v>
      </c>
      <c r="H137" s="121">
        <v>1</v>
      </c>
      <c r="I137" s="121"/>
    </row>
    <row r="138" spans="2:9" ht="30" x14ac:dyDescent="0.25">
      <c r="B138" s="92" t="s">
        <v>4927</v>
      </c>
      <c r="C138" s="93" t="s">
        <v>4928</v>
      </c>
      <c r="D138" s="94" t="s">
        <v>24</v>
      </c>
      <c r="E138" s="94" t="b">
        <v>0</v>
      </c>
      <c r="F138" s="95" t="s">
        <v>4929</v>
      </c>
      <c r="G138" s="121">
        <v>0</v>
      </c>
      <c r="H138" s="121">
        <v>1</v>
      </c>
      <c r="I138" s="121"/>
    </row>
    <row r="139" spans="2:9" ht="45" x14ac:dyDescent="0.25">
      <c r="B139" s="92" t="s">
        <v>4930</v>
      </c>
      <c r="C139" s="93" t="s">
        <v>4931</v>
      </c>
      <c r="D139" s="94" t="s">
        <v>24</v>
      </c>
      <c r="E139" s="94" t="b">
        <v>0</v>
      </c>
      <c r="F139" s="95" t="s">
        <v>4932</v>
      </c>
      <c r="G139" s="121">
        <v>0</v>
      </c>
      <c r="H139" s="121">
        <v>1</v>
      </c>
      <c r="I139" s="121"/>
    </row>
    <row r="140" spans="2:9" ht="30" x14ac:dyDescent="0.25">
      <c r="B140" s="92" t="s">
        <v>4933</v>
      </c>
      <c r="C140" s="93" t="s">
        <v>2270</v>
      </c>
      <c r="D140" s="94" t="s">
        <v>24</v>
      </c>
      <c r="E140" s="94" t="b">
        <v>0</v>
      </c>
      <c r="F140" s="95" t="s">
        <v>4934</v>
      </c>
      <c r="G140" s="121">
        <v>0</v>
      </c>
      <c r="H140" s="121">
        <v>1</v>
      </c>
      <c r="I140" s="121"/>
    </row>
    <row r="141" spans="2:9" ht="45" x14ac:dyDescent="0.25">
      <c r="B141" s="92" t="s">
        <v>4933</v>
      </c>
      <c r="C141" s="93" t="s">
        <v>103</v>
      </c>
      <c r="D141" s="94" t="s">
        <v>24</v>
      </c>
      <c r="E141" s="94" t="b">
        <v>0</v>
      </c>
      <c r="F141" s="95" t="s">
        <v>4935</v>
      </c>
      <c r="G141" s="121">
        <v>0</v>
      </c>
      <c r="H141" s="121">
        <v>1</v>
      </c>
      <c r="I141" s="121"/>
    </row>
    <row r="142" spans="2:9" ht="30" x14ac:dyDescent="0.25">
      <c r="B142" s="92" t="s">
        <v>4936</v>
      </c>
      <c r="C142" s="93" t="s">
        <v>4937</v>
      </c>
      <c r="D142" s="94" t="s">
        <v>24</v>
      </c>
      <c r="E142" s="94" t="b">
        <v>0</v>
      </c>
      <c r="F142" s="95" t="s">
        <v>4938</v>
      </c>
      <c r="G142" s="121">
        <v>0</v>
      </c>
      <c r="H142" s="121">
        <v>1</v>
      </c>
      <c r="I142" s="121"/>
    </row>
    <row r="143" spans="2:9" ht="75" x14ac:dyDescent="0.25">
      <c r="B143" s="96" t="s">
        <v>4939</v>
      </c>
      <c r="C143" s="97" t="s">
        <v>4940</v>
      </c>
      <c r="D143" s="98" t="s">
        <v>57</v>
      </c>
      <c r="E143" s="98" t="b">
        <v>1</v>
      </c>
      <c r="F143" s="99" t="s">
        <v>4941</v>
      </c>
      <c r="G143" s="122">
        <v>1</v>
      </c>
      <c r="H143" s="122">
        <v>0</v>
      </c>
      <c r="I143" s="122"/>
    </row>
    <row r="144" spans="2:9" ht="60" x14ac:dyDescent="0.25">
      <c r="B144" s="96" t="s">
        <v>4942</v>
      </c>
      <c r="C144" s="97" t="s">
        <v>4943</v>
      </c>
      <c r="D144" s="98" t="s">
        <v>57</v>
      </c>
      <c r="E144" s="98" t="b">
        <v>1</v>
      </c>
      <c r="F144" s="99" t="s">
        <v>4944</v>
      </c>
      <c r="G144" s="122">
        <v>1</v>
      </c>
      <c r="H144" s="122">
        <v>0</v>
      </c>
      <c r="I144" s="122"/>
    </row>
    <row r="145" spans="2:9" ht="45" x14ac:dyDescent="0.25">
      <c r="B145" s="96" t="s">
        <v>4945</v>
      </c>
      <c r="C145" s="97" t="s">
        <v>4946</v>
      </c>
      <c r="D145" s="98" t="s">
        <v>57</v>
      </c>
      <c r="E145" s="98" t="b">
        <v>1</v>
      </c>
      <c r="F145" s="99" t="s">
        <v>4947</v>
      </c>
      <c r="G145" s="122">
        <v>1</v>
      </c>
      <c r="H145" s="122">
        <v>0</v>
      </c>
      <c r="I145" s="122"/>
    </row>
    <row r="146" spans="2:9" ht="45" x14ac:dyDescent="0.25">
      <c r="B146" s="96" t="s">
        <v>4948</v>
      </c>
      <c r="C146" s="97" t="s">
        <v>4949</v>
      </c>
      <c r="D146" s="98" t="s">
        <v>57</v>
      </c>
      <c r="E146" s="98" t="b">
        <v>1</v>
      </c>
      <c r="F146" s="99" t="s">
        <v>4950</v>
      </c>
      <c r="G146" s="122">
        <v>1</v>
      </c>
      <c r="H146" s="122">
        <v>0</v>
      </c>
      <c r="I146" s="122"/>
    </row>
    <row r="147" spans="2:9" ht="30" x14ac:dyDescent="0.25">
      <c r="B147" s="96" t="s">
        <v>4589</v>
      </c>
      <c r="C147" s="97" t="s">
        <v>4951</v>
      </c>
      <c r="D147" s="98" t="s">
        <v>57</v>
      </c>
      <c r="E147" s="98" t="b">
        <v>1</v>
      </c>
      <c r="F147" s="99" t="s">
        <v>4952</v>
      </c>
      <c r="G147" s="122">
        <v>1</v>
      </c>
      <c r="H147" s="122">
        <v>0</v>
      </c>
      <c r="I147" s="122"/>
    </row>
    <row r="148" spans="2:9" ht="45" x14ac:dyDescent="0.25">
      <c r="B148" s="96" t="s">
        <v>4953</v>
      </c>
      <c r="C148" s="97" t="s">
        <v>4954</v>
      </c>
      <c r="D148" s="98" t="s">
        <v>57</v>
      </c>
      <c r="E148" s="98" t="b">
        <v>1</v>
      </c>
      <c r="F148" s="99" t="s">
        <v>4955</v>
      </c>
      <c r="G148" s="122">
        <v>2</v>
      </c>
      <c r="H148" s="122">
        <v>0</v>
      </c>
      <c r="I148" s="122"/>
    </row>
    <row r="149" spans="2:9" ht="45" x14ac:dyDescent="0.25">
      <c r="B149" s="96" t="s">
        <v>4956</v>
      </c>
      <c r="C149" s="97" t="s">
        <v>4957</v>
      </c>
      <c r="D149" s="98" t="s">
        <v>57</v>
      </c>
      <c r="E149" s="98" t="b">
        <v>1</v>
      </c>
      <c r="F149" s="99" t="s">
        <v>4958</v>
      </c>
      <c r="G149" s="122">
        <v>1</v>
      </c>
      <c r="H149" s="122">
        <v>0</v>
      </c>
      <c r="I149" s="122"/>
    </row>
    <row r="150" spans="2:9" ht="30" x14ac:dyDescent="0.25">
      <c r="B150" s="96" t="s">
        <v>4959</v>
      </c>
      <c r="C150" s="97" t="s">
        <v>4960</v>
      </c>
      <c r="D150" s="98" t="s">
        <v>57</v>
      </c>
      <c r="E150" s="98" t="b">
        <v>1</v>
      </c>
      <c r="F150" s="99" t="s">
        <v>4961</v>
      </c>
      <c r="G150" s="122">
        <v>1</v>
      </c>
      <c r="H150" s="122">
        <v>0</v>
      </c>
      <c r="I150" s="122"/>
    </row>
    <row r="151" spans="2:9" ht="75" x14ac:dyDescent="0.25">
      <c r="B151" s="96" t="s">
        <v>4962</v>
      </c>
      <c r="C151" s="97" t="s">
        <v>4963</v>
      </c>
      <c r="D151" s="98" t="s">
        <v>57</v>
      </c>
      <c r="E151" s="98" t="b">
        <v>1</v>
      </c>
      <c r="F151" s="99" t="s">
        <v>4964</v>
      </c>
      <c r="G151" s="122">
        <v>1</v>
      </c>
      <c r="H151" s="122">
        <v>0</v>
      </c>
      <c r="I151" s="122"/>
    </row>
    <row r="152" spans="2:9" ht="45" x14ac:dyDescent="0.25">
      <c r="B152" s="96" t="s">
        <v>4965</v>
      </c>
      <c r="C152" s="97" t="s">
        <v>4966</v>
      </c>
      <c r="D152" s="98" t="s">
        <v>57</v>
      </c>
      <c r="E152" s="98" t="b">
        <v>1</v>
      </c>
      <c r="F152" s="99" t="s">
        <v>4967</v>
      </c>
      <c r="G152" s="122">
        <v>1</v>
      </c>
      <c r="H152" s="122">
        <v>0</v>
      </c>
      <c r="I152" s="122"/>
    </row>
    <row r="153" spans="2:9" ht="45" x14ac:dyDescent="0.25">
      <c r="B153" s="96" t="s">
        <v>4968</v>
      </c>
      <c r="C153" s="97" t="s">
        <v>4969</v>
      </c>
      <c r="D153" s="98" t="s">
        <v>57</v>
      </c>
      <c r="E153" s="98" t="b">
        <v>1</v>
      </c>
      <c r="F153" s="99" t="s">
        <v>4970</v>
      </c>
      <c r="G153" s="122">
        <v>1</v>
      </c>
      <c r="H153" s="122">
        <v>0</v>
      </c>
      <c r="I153" s="122"/>
    </row>
    <row r="154" spans="2:9" ht="45" x14ac:dyDescent="0.25">
      <c r="B154" s="96" t="s">
        <v>4734</v>
      </c>
      <c r="C154" s="97" t="s">
        <v>806</v>
      </c>
      <c r="D154" s="98" t="s">
        <v>57</v>
      </c>
      <c r="E154" s="98" t="b">
        <v>1</v>
      </c>
      <c r="F154" s="99" t="s">
        <v>4971</v>
      </c>
      <c r="G154" s="122">
        <v>1</v>
      </c>
      <c r="H154" s="122">
        <v>0</v>
      </c>
      <c r="I154" s="122"/>
    </row>
    <row r="155" spans="2:9" ht="30" x14ac:dyDescent="0.25">
      <c r="B155" s="96" t="s">
        <v>4889</v>
      </c>
      <c r="C155" s="97" t="s">
        <v>4972</v>
      </c>
      <c r="D155" s="98" t="s">
        <v>57</v>
      </c>
      <c r="E155" s="98" t="b">
        <v>1</v>
      </c>
      <c r="F155" s="99" t="s">
        <v>4973</v>
      </c>
      <c r="G155" s="122">
        <v>1</v>
      </c>
      <c r="H155" s="122">
        <v>0</v>
      </c>
      <c r="I155" s="122"/>
    </row>
    <row r="156" spans="2:9" ht="45" x14ac:dyDescent="0.25">
      <c r="B156" s="96" t="s">
        <v>4974</v>
      </c>
      <c r="C156" s="97" t="s">
        <v>4975</v>
      </c>
      <c r="D156" s="98" t="s">
        <v>57</v>
      </c>
      <c r="E156" s="98" t="b">
        <v>1</v>
      </c>
      <c r="F156" s="99" t="s">
        <v>4976</v>
      </c>
      <c r="G156" s="122">
        <v>1</v>
      </c>
      <c r="H156" s="122">
        <v>0</v>
      </c>
      <c r="I156" s="122"/>
    </row>
    <row r="157" spans="2:9" ht="30" x14ac:dyDescent="0.25">
      <c r="B157" s="96" t="s">
        <v>4977</v>
      </c>
      <c r="C157" s="97" t="s">
        <v>4978</v>
      </c>
      <c r="D157" s="98" t="s">
        <v>57</v>
      </c>
      <c r="E157" s="98" t="b">
        <v>1</v>
      </c>
      <c r="F157" s="99" t="s">
        <v>4979</v>
      </c>
      <c r="G157" s="122">
        <v>1</v>
      </c>
      <c r="H157" s="122">
        <v>0</v>
      </c>
      <c r="I157" s="122"/>
    </row>
    <row r="158" spans="2:9" ht="45" x14ac:dyDescent="0.25">
      <c r="B158" s="96" t="s">
        <v>4617</v>
      </c>
      <c r="C158" s="97" t="s">
        <v>4980</v>
      </c>
      <c r="D158" s="98" t="s">
        <v>57</v>
      </c>
      <c r="E158" s="98" t="b">
        <v>1</v>
      </c>
      <c r="F158" s="99" t="s">
        <v>4981</v>
      </c>
      <c r="G158" s="122">
        <v>1</v>
      </c>
      <c r="H158" s="122">
        <v>0</v>
      </c>
      <c r="I158" s="122"/>
    </row>
    <row r="159" spans="2:9" ht="45" x14ac:dyDescent="0.25">
      <c r="B159" s="96" t="s">
        <v>4982</v>
      </c>
      <c r="C159" s="97" t="s">
        <v>4983</v>
      </c>
      <c r="D159" s="98" t="s">
        <v>57</v>
      </c>
      <c r="E159" s="98" t="b">
        <v>1</v>
      </c>
      <c r="F159" s="99" t="s">
        <v>4984</v>
      </c>
      <c r="G159" s="122">
        <v>1</v>
      </c>
      <c r="H159" s="122">
        <v>0</v>
      </c>
      <c r="I159" s="122"/>
    </row>
    <row r="160" spans="2:9" ht="30" x14ac:dyDescent="0.25">
      <c r="B160" s="96" t="s">
        <v>4985</v>
      </c>
      <c r="C160" s="97" t="s">
        <v>4986</v>
      </c>
      <c r="D160" s="98" t="s">
        <v>57</v>
      </c>
      <c r="E160" s="98" t="b">
        <v>1</v>
      </c>
      <c r="F160" s="99" t="s">
        <v>4987</v>
      </c>
      <c r="G160" s="122">
        <v>1</v>
      </c>
      <c r="H160" s="122">
        <v>0</v>
      </c>
      <c r="I160" s="122"/>
    </row>
    <row r="161" spans="2:9" ht="45" x14ac:dyDescent="0.25">
      <c r="B161" s="96" t="s">
        <v>4988</v>
      </c>
      <c r="C161" s="97" t="s">
        <v>4989</v>
      </c>
      <c r="D161" s="98" t="s">
        <v>57</v>
      </c>
      <c r="E161" s="98" t="b">
        <v>1</v>
      </c>
      <c r="F161" s="99" t="s">
        <v>4990</v>
      </c>
      <c r="G161" s="122">
        <v>1</v>
      </c>
      <c r="H161" s="122">
        <v>1</v>
      </c>
      <c r="I161" s="122"/>
    </row>
    <row r="162" spans="2:9" ht="45" x14ac:dyDescent="0.25">
      <c r="B162" s="96" t="s">
        <v>4991</v>
      </c>
      <c r="C162" s="97" t="s">
        <v>4992</v>
      </c>
      <c r="D162" s="98" t="s">
        <v>57</v>
      </c>
      <c r="E162" s="98" t="b">
        <v>1</v>
      </c>
      <c r="F162" s="99" t="s">
        <v>4993</v>
      </c>
      <c r="G162" s="122">
        <v>1</v>
      </c>
      <c r="H162" s="122">
        <v>1</v>
      </c>
      <c r="I162" s="122"/>
    </row>
    <row r="163" spans="2:9" ht="45" x14ac:dyDescent="0.25">
      <c r="B163" s="96" t="s">
        <v>4994</v>
      </c>
      <c r="C163" s="97" t="s">
        <v>4995</v>
      </c>
      <c r="D163" s="98" t="s">
        <v>57</v>
      </c>
      <c r="E163" s="98" t="b">
        <v>0</v>
      </c>
      <c r="F163" s="99" t="s">
        <v>4996</v>
      </c>
      <c r="G163" s="122">
        <v>0</v>
      </c>
      <c r="H163" s="122">
        <v>1</v>
      </c>
      <c r="I163" s="122"/>
    </row>
    <row r="164" spans="2:9" ht="75" x14ac:dyDescent="0.25">
      <c r="B164" s="96" t="s">
        <v>4994</v>
      </c>
      <c r="C164" s="97" t="s">
        <v>4997</v>
      </c>
      <c r="D164" s="98" t="s">
        <v>57</v>
      </c>
      <c r="E164" s="98" t="b">
        <v>0</v>
      </c>
      <c r="F164" s="99" t="s">
        <v>4998</v>
      </c>
      <c r="G164" s="122">
        <v>0</v>
      </c>
      <c r="H164" s="122">
        <v>1</v>
      </c>
      <c r="I164" s="122"/>
    </row>
    <row r="165" spans="2:9" ht="60" x14ac:dyDescent="0.25">
      <c r="B165" s="96" t="s">
        <v>4999</v>
      </c>
      <c r="C165" s="97" t="s">
        <v>5000</v>
      </c>
      <c r="D165" s="98" t="s">
        <v>57</v>
      </c>
      <c r="E165" s="98" t="b">
        <v>0</v>
      </c>
      <c r="F165" s="99" t="s">
        <v>5001</v>
      </c>
      <c r="G165" s="122">
        <v>0</v>
      </c>
      <c r="H165" s="122">
        <v>1</v>
      </c>
      <c r="I165" s="122"/>
    </row>
    <row r="166" spans="2:9" ht="30" x14ac:dyDescent="0.25">
      <c r="B166" s="96" t="s">
        <v>4747</v>
      </c>
      <c r="C166" s="97" t="s">
        <v>5002</v>
      </c>
      <c r="D166" s="98" t="s">
        <v>57</v>
      </c>
      <c r="E166" s="98" t="b">
        <v>0</v>
      </c>
      <c r="F166" s="99" t="s">
        <v>5003</v>
      </c>
      <c r="G166" s="122">
        <v>0</v>
      </c>
      <c r="H166" s="122">
        <v>1</v>
      </c>
      <c r="I166" s="122"/>
    </row>
    <row r="167" spans="2:9" ht="30" x14ac:dyDescent="0.25">
      <c r="B167" s="96" t="s">
        <v>5004</v>
      </c>
      <c r="C167" s="97" t="s">
        <v>5005</v>
      </c>
      <c r="D167" s="98" t="s">
        <v>57</v>
      </c>
      <c r="E167" s="98" t="b">
        <v>0</v>
      </c>
      <c r="F167" s="99" t="s">
        <v>5006</v>
      </c>
      <c r="G167" s="122">
        <v>0</v>
      </c>
      <c r="H167" s="122">
        <v>1</v>
      </c>
      <c r="I167" s="122"/>
    </row>
    <row r="168" spans="2:9" ht="30" x14ac:dyDescent="0.25">
      <c r="B168" s="96" t="s">
        <v>4816</v>
      </c>
      <c r="C168" s="97" t="s">
        <v>5007</v>
      </c>
      <c r="D168" s="98" t="s">
        <v>57</v>
      </c>
      <c r="E168" s="98" t="b">
        <v>0</v>
      </c>
      <c r="F168" s="99" t="s">
        <v>5008</v>
      </c>
      <c r="G168" s="122">
        <v>0</v>
      </c>
      <c r="H168" s="122">
        <v>1</v>
      </c>
      <c r="I168" s="122"/>
    </row>
    <row r="169" spans="2:9" ht="90" x14ac:dyDescent="0.25">
      <c r="B169" s="96" t="s">
        <v>5009</v>
      </c>
      <c r="C169" s="97" t="s">
        <v>5010</v>
      </c>
      <c r="D169" s="98" t="s">
        <v>57</v>
      </c>
      <c r="E169" s="98" t="b">
        <v>0</v>
      </c>
      <c r="F169" s="99" t="s">
        <v>5011</v>
      </c>
      <c r="G169" s="122">
        <v>0</v>
      </c>
      <c r="H169" s="122">
        <v>1</v>
      </c>
      <c r="I169" s="122" t="s">
        <v>5302</v>
      </c>
    </row>
    <row r="170" spans="2:9" ht="30" x14ac:dyDescent="0.25">
      <c r="B170" s="96" t="s">
        <v>5012</v>
      </c>
      <c r="C170" s="97" t="s">
        <v>5013</v>
      </c>
      <c r="D170" s="98" t="s">
        <v>57</v>
      </c>
      <c r="E170" s="98" t="b">
        <v>0</v>
      </c>
      <c r="F170" s="99" t="s">
        <v>5014</v>
      </c>
      <c r="G170" s="122">
        <v>0</v>
      </c>
      <c r="H170" s="122">
        <v>1</v>
      </c>
      <c r="I170" s="122"/>
    </row>
    <row r="171" spans="2:9" ht="30" x14ac:dyDescent="0.25">
      <c r="B171" s="96" t="s">
        <v>5015</v>
      </c>
      <c r="C171" s="97" t="s">
        <v>5016</v>
      </c>
      <c r="D171" s="98" t="s">
        <v>57</v>
      </c>
      <c r="E171" s="98" t="b">
        <v>0</v>
      </c>
      <c r="F171" s="99" t="s">
        <v>5017</v>
      </c>
      <c r="G171" s="122">
        <v>0</v>
      </c>
      <c r="H171" s="122">
        <v>1</v>
      </c>
      <c r="I171" s="122"/>
    </row>
    <row r="172" spans="2:9" ht="30" x14ac:dyDescent="0.25">
      <c r="B172" s="96" t="s">
        <v>5018</v>
      </c>
      <c r="C172" s="97" t="s">
        <v>5019</v>
      </c>
      <c r="D172" s="98" t="s">
        <v>57</v>
      </c>
      <c r="E172" s="98" t="b">
        <v>0</v>
      </c>
      <c r="F172" s="99" t="s">
        <v>5020</v>
      </c>
      <c r="G172" s="122">
        <v>0</v>
      </c>
      <c r="H172" s="122">
        <v>1</v>
      </c>
      <c r="I172" s="122"/>
    </row>
    <row r="173" spans="2:9" ht="60" x14ac:dyDescent="0.25">
      <c r="B173" s="96" t="s">
        <v>5021</v>
      </c>
      <c r="C173" s="97" t="s">
        <v>5022</v>
      </c>
      <c r="D173" s="98" t="s">
        <v>57</v>
      </c>
      <c r="E173" s="98" t="b">
        <v>0</v>
      </c>
      <c r="F173" s="99" t="s">
        <v>5023</v>
      </c>
      <c r="G173" s="122">
        <v>0</v>
      </c>
      <c r="H173" s="122">
        <v>3</v>
      </c>
      <c r="I173" s="122" t="s">
        <v>5277</v>
      </c>
    </row>
    <row r="174" spans="2:9" ht="30" x14ac:dyDescent="0.25">
      <c r="B174" s="96" t="s">
        <v>5024</v>
      </c>
      <c r="C174" s="97" t="s">
        <v>5025</v>
      </c>
      <c r="D174" s="98" t="s">
        <v>57</v>
      </c>
      <c r="E174" s="98" t="b">
        <v>0</v>
      </c>
      <c r="F174" s="99" t="s">
        <v>5026</v>
      </c>
      <c r="G174" s="122">
        <v>0</v>
      </c>
      <c r="H174" s="122">
        <v>1</v>
      </c>
      <c r="I174" s="122"/>
    </row>
    <row r="175" spans="2:9" ht="30" x14ac:dyDescent="0.25">
      <c r="B175" s="96" t="s">
        <v>4603</v>
      </c>
      <c r="C175" s="97" t="s">
        <v>5027</v>
      </c>
      <c r="D175" s="98" t="s">
        <v>57</v>
      </c>
      <c r="E175" s="98" t="b">
        <v>0</v>
      </c>
      <c r="F175" s="99" t="s">
        <v>5028</v>
      </c>
      <c r="G175" s="122">
        <v>0</v>
      </c>
      <c r="H175" s="122">
        <v>1</v>
      </c>
      <c r="I175" s="122"/>
    </row>
    <row r="176" spans="2:9" ht="30" x14ac:dyDescent="0.25">
      <c r="B176" s="96" t="s">
        <v>4703</v>
      </c>
      <c r="C176" s="97" t="s">
        <v>5029</v>
      </c>
      <c r="D176" s="98" t="s">
        <v>57</v>
      </c>
      <c r="E176" s="98" t="b">
        <v>0</v>
      </c>
      <c r="F176" s="99" t="s">
        <v>5030</v>
      </c>
      <c r="G176" s="122">
        <v>0</v>
      </c>
      <c r="H176" s="122">
        <v>1</v>
      </c>
      <c r="I176" s="122"/>
    </row>
    <row r="177" spans="2:9" ht="90" x14ac:dyDescent="0.25">
      <c r="B177" s="96" t="s">
        <v>4703</v>
      </c>
      <c r="C177" s="97" t="s">
        <v>1098</v>
      </c>
      <c r="D177" s="98" t="s">
        <v>24</v>
      </c>
      <c r="E177" s="98" t="b">
        <v>0</v>
      </c>
      <c r="F177" s="99" t="s">
        <v>5031</v>
      </c>
      <c r="G177" s="122">
        <v>0</v>
      </c>
      <c r="H177" s="122">
        <v>1</v>
      </c>
      <c r="I177" s="122" t="s">
        <v>5278</v>
      </c>
    </row>
    <row r="178" spans="2:9" x14ac:dyDescent="0.25">
      <c r="B178" s="96" t="s">
        <v>5032</v>
      </c>
      <c r="C178" s="97" t="s">
        <v>5033</v>
      </c>
      <c r="D178" s="98" t="s">
        <v>57</v>
      </c>
      <c r="E178" s="98" t="b">
        <v>0</v>
      </c>
      <c r="F178" s="99" t="s">
        <v>5034</v>
      </c>
      <c r="G178" s="122">
        <v>0</v>
      </c>
      <c r="H178" s="122">
        <v>1</v>
      </c>
      <c r="I178" s="122"/>
    </row>
    <row r="179" spans="2:9" ht="30" x14ac:dyDescent="0.25">
      <c r="B179" s="96" t="s">
        <v>5035</v>
      </c>
      <c r="C179" s="97" t="s">
        <v>5036</v>
      </c>
      <c r="D179" s="98" t="s">
        <v>57</v>
      </c>
      <c r="E179" s="98" t="b">
        <v>0</v>
      </c>
      <c r="F179" s="99" t="s">
        <v>5037</v>
      </c>
      <c r="G179" s="122">
        <v>0</v>
      </c>
      <c r="H179" s="122">
        <v>1</v>
      </c>
      <c r="I179" s="122"/>
    </row>
    <row r="180" spans="2:9" ht="45" x14ac:dyDescent="0.25">
      <c r="B180" s="96" t="s">
        <v>4870</v>
      </c>
      <c r="C180" s="97" t="s">
        <v>5038</v>
      </c>
      <c r="D180" s="98" t="s">
        <v>57</v>
      </c>
      <c r="E180" s="98" t="b">
        <v>0</v>
      </c>
      <c r="F180" s="99" t="s">
        <v>5039</v>
      </c>
      <c r="G180" s="122">
        <v>0</v>
      </c>
      <c r="H180" s="122">
        <v>2</v>
      </c>
      <c r="I180" s="122"/>
    </row>
    <row r="181" spans="2:9" ht="30" x14ac:dyDescent="0.25">
      <c r="B181" s="96" t="s">
        <v>4962</v>
      </c>
      <c r="C181" s="97" t="s">
        <v>5040</v>
      </c>
      <c r="D181" s="98" t="s">
        <v>57</v>
      </c>
      <c r="E181" s="98" t="b">
        <v>0</v>
      </c>
      <c r="F181" s="99" t="s">
        <v>5041</v>
      </c>
      <c r="G181" s="122">
        <v>0</v>
      </c>
      <c r="H181" s="122">
        <v>1</v>
      </c>
      <c r="I181" s="122"/>
    </row>
    <row r="182" spans="2:9" ht="30" x14ac:dyDescent="0.25">
      <c r="B182" s="96" t="s">
        <v>5042</v>
      </c>
      <c r="C182" s="97" t="s">
        <v>5043</v>
      </c>
      <c r="D182" s="98" t="s">
        <v>57</v>
      </c>
      <c r="E182" s="98" t="b">
        <v>0</v>
      </c>
      <c r="F182" s="99" t="s">
        <v>5044</v>
      </c>
      <c r="G182" s="122">
        <v>0</v>
      </c>
      <c r="H182" s="122">
        <v>1</v>
      </c>
      <c r="I182" s="122"/>
    </row>
    <row r="183" spans="2:9" ht="45" x14ac:dyDescent="0.25">
      <c r="B183" s="96" t="s">
        <v>5045</v>
      </c>
      <c r="C183" s="97" t="s">
        <v>5046</v>
      </c>
      <c r="D183" s="98" t="s">
        <v>57</v>
      </c>
      <c r="E183" s="98" t="b">
        <v>0</v>
      </c>
      <c r="F183" s="99" t="s">
        <v>5047</v>
      </c>
      <c r="G183" s="122">
        <v>0</v>
      </c>
      <c r="H183" s="122">
        <v>1</v>
      </c>
      <c r="I183" s="122"/>
    </row>
    <row r="184" spans="2:9" ht="30" x14ac:dyDescent="0.25">
      <c r="B184" s="96" t="s">
        <v>5048</v>
      </c>
      <c r="C184" s="97" t="s">
        <v>5049</v>
      </c>
      <c r="D184" s="98" t="s">
        <v>57</v>
      </c>
      <c r="E184" s="98" t="b">
        <v>0</v>
      </c>
      <c r="F184" s="99" t="s">
        <v>5050</v>
      </c>
      <c r="G184" s="122">
        <v>0</v>
      </c>
      <c r="H184" s="122">
        <v>1</v>
      </c>
      <c r="I184" s="122"/>
    </row>
    <row r="185" spans="2:9" x14ac:dyDescent="0.25">
      <c r="B185" s="96" t="s">
        <v>5051</v>
      </c>
      <c r="C185" s="97" t="s">
        <v>5052</v>
      </c>
      <c r="D185" s="98" t="s">
        <v>57</v>
      </c>
      <c r="E185" s="98" t="b">
        <v>0</v>
      </c>
      <c r="F185" s="99" t="s">
        <v>946</v>
      </c>
      <c r="G185" s="122">
        <v>0</v>
      </c>
      <c r="H185" s="122">
        <v>1</v>
      </c>
      <c r="I185" s="122"/>
    </row>
    <row r="186" spans="2:9" ht="45" x14ac:dyDescent="0.25">
      <c r="B186" s="96" t="s">
        <v>5053</v>
      </c>
      <c r="C186" s="97" t="s">
        <v>5054</v>
      </c>
      <c r="D186" s="98" t="s">
        <v>18</v>
      </c>
      <c r="E186" s="98" t="b">
        <v>0</v>
      </c>
      <c r="F186" s="99" t="s">
        <v>5055</v>
      </c>
      <c r="G186" s="122">
        <v>0</v>
      </c>
      <c r="H186" s="122">
        <v>1</v>
      </c>
      <c r="I186" s="122" t="s">
        <v>5332</v>
      </c>
    </row>
    <row r="187" spans="2:9" ht="60" x14ac:dyDescent="0.25">
      <c r="B187" s="96" t="s">
        <v>5056</v>
      </c>
      <c r="C187" s="97" t="s">
        <v>1165</v>
      </c>
      <c r="D187" s="98" t="s">
        <v>57</v>
      </c>
      <c r="E187" s="98" t="b">
        <v>0</v>
      </c>
      <c r="F187" s="99" t="s">
        <v>5057</v>
      </c>
      <c r="G187" s="122">
        <v>0</v>
      </c>
      <c r="H187" s="122">
        <v>4</v>
      </c>
      <c r="I187" s="122" t="s">
        <v>5280</v>
      </c>
    </row>
    <row r="188" spans="2:9" ht="30" x14ac:dyDescent="0.25">
      <c r="B188" s="96" t="s">
        <v>5058</v>
      </c>
      <c r="C188" s="97" t="s">
        <v>5059</v>
      </c>
      <c r="D188" s="98" t="s">
        <v>57</v>
      </c>
      <c r="E188" s="98" t="b">
        <v>0</v>
      </c>
      <c r="F188" s="99" t="s">
        <v>5060</v>
      </c>
      <c r="G188" s="122">
        <v>0</v>
      </c>
      <c r="H188" s="122">
        <v>1</v>
      </c>
      <c r="I188" s="122"/>
    </row>
    <row r="189" spans="2:9" ht="30" x14ac:dyDescent="0.25">
      <c r="B189" s="96" t="s">
        <v>5061</v>
      </c>
      <c r="C189" s="97" t="s">
        <v>5062</v>
      </c>
      <c r="D189" s="98" t="s">
        <v>57</v>
      </c>
      <c r="E189" s="98" t="b">
        <v>0</v>
      </c>
      <c r="F189" s="99" t="s">
        <v>5063</v>
      </c>
      <c r="G189" s="122">
        <v>0</v>
      </c>
      <c r="H189" s="122">
        <v>1</v>
      </c>
      <c r="I189" s="122"/>
    </row>
    <row r="190" spans="2:9" ht="30" x14ac:dyDescent="0.25">
      <c r="B190" s="96" t="s">
        <v>5061</v>
      </c>
      <c r="C190" s="97" t="s">
        <v>5064</v>
      </c>
      <c r="D190" s="98" t="s">
        <v>57</v>
      </c>
      <c r="E190" s="98" t="b">
        <v>0</v>
      </c>
      <c r="F190" s="99" t="s">
        <v>5065</v>
      </c>
      <c r="G190" s="122">
        <v>0</v>
      </c>
      <c r="H190" s="122">
        <v>1</v>
      </c>
      <c r="I190" s="122"/>
    </row>
    <row r="191" spans="2:9" ht="45" x14ac:dyDescent="0.25">
      <c r="B191" s="96" t="s">
        <v>4974</v>
      </c>
      <c r="C191" s="97" t="s">
        <v>5066</v>
      </c>
      <c r="D191" s="98" t="s">
        <v>57</v>
      </c>
      <c r="E191" s="98" t="b">
        <v>0</v>
      </c>
      <c r="F191" s="99" t="s">
        <v>5067</v>
      </c>
      <c r="G191" s="122">
        <v>0</v>
      </c>
      <c r="H191" s="122">
        <v>1</v>
      </c>
      <c r="I191" s="122"/>
    </row>
    <row r="192" spans="2:9" ht="30" x14ac:dyDescent="0.25">
      <c r="B192" s="96" t="s">
        <v>5068</v>
      </c>
      <c r="C192" s="97" t="s">
        <v>5069</v>
      </c>
      <c r="D192" s="98" t="s">
        <v>24</v>
      </c>
      <c r="E192" s="98" t="b">
        <v>0</v>
      </c>
      <c r="F192" s="99" t="s">
        <v>5070</v>
      </c>
      <c r="G192" s="122">
        <v>0</v>
      </c>
      <c r="H192" s="122">
        <v>1</v>
      </c>
      <c r="I192" s="122" t="s">
        <v>5279</v>
      </c>
    </row>
    <row r="193" spans="2:9" ht="75" x14ac:dyDescent="0.25">
      <c r="B193" s="96" t="s">
        <v>5071</v>
      </c>
      <c r="C193" s="97" t="s">
        <v>5072</v>
      </c>
      <c r="D193" s="98" t="s">
        <v>57</v>
      </c>
      <c r="E193" s="98" t="b">
        <v>0</v>
      </c>
      <c r="F193" s="99" t="s">
        <v>5073</v>
      </c>
      <c r="G193" s="122">
        <v>0</v>
      </c>
      <c r="H193" s="122">
        <v>1</v>
      </c>
      <c r="I193" s="122"/>
    </row>
    <row r="194" spans="2:9" ht="30" x14ac:dyDescent="0.25">
      <c r="B194" s="96" t="s">
        <v>4908</v>
      </c>
      <c r="C194" s="97" t="s">
        <v>5074</v>
      </c>
      <c r="D194" s="98" t="s">
        <v>57</v>
      </c>
      <c r="E194" s="98" t="b">
        <v>0</v>
      </c>
      <c r="F194" s="99" t="s">
        <v>5075</v>
      </c>
      <c r="G194" s="122">
        <v>0</v>
      </c>
      <c r="H194" s="122">
        <v>1</v>
      </c>
      <c r="I194" s="122"/>
    </row>
    <row r="195" spans="2:9" ht="30" x14ac:dyDescent="0.25">
      <c r="B195" s="96" t="s">
        <v>5076</v>
      </c>
      <c r="C195" s="97" t="s">
        <v>5077</v>
      </c>
      <c r="D195" s="98" t="s">
        <v>57</v>
      </c>
      <c r="E195" s="98" t="b">
        <v>0</v>
      </c>
      <c r="F195" s="99" t="s">
        <v>5078</v>
      </c>
      <c r="G195" s="122">
        <v>0</v>
      </c>
      <c r="H195" s="122">
        <v>1</v>
      </c>
      <c r="I195" s="122"/>
    </row>
    <row r="196" spans="2:9" ht="45" x14ac:dyDescent="0.25">
      <c r="B196" s="96" t="s">
        <v>5079</v>
      </c>
      <c r="C196" s="97" t="s">
        <v>5080</v>
      </c>
      <c r="D196" s="98" t="s">
        <v>57</v>
      </c>
      <c r="E196" s="98" t="b">
        <v>0</v>
      </c>
      <c r="F196" s="99" t="s">
        <v>5081</v>
      </c>
      <c r="G196" s="122">
        <v>0</v>
      </c>
      <c r="H196" s="122">
        <v>1</v>
      </c>
      <c r="I196" s="122"/>
    </row>
    <row r="197" spans="2:9" ht="30" x14ac:dyDescent="0.25">
      <c r="B197" s="96" t="s">
        <v>5082</v>
      </c>
      <c r="C197" s="97" t="s">
        <v>5083</v>
      </c>
      <c r="D197" s="98" t="s">
        <v>57</v>
      </c>
      <c r="E197" s="98" t="b">
        <v>0</v>
      </c>
      <c r="F197" s="99" t="s">
        <v>5084</v>
      </c>
      <c r="G197" s="122">
        <v>0</v>
      </c>
      <c r="H197" s="122">
        <v>1</v>
      </c>
      <c r="I197" s="122"/>
    </row>
    <row r="198" spans="2:9" ht="30" x14ac:dyDescent="0.25">
      <c r="B198" s="96" t="s">
        <v>5082</v>
      </c>
      <c r="C198" s="97" t="s">
        <v>5085</v>
      </c>
      <c r="D198" s="98" t="s">
        <v>57</v>
      </c>
      <c r="E198" s="98" t="b">
        <v>0</v>
      </c>
      <c r="F198" s="99" t="s">
        <v>5086</v>
      </c>
      <c r="G198" s="122">
        <v>0</v>
      </c>
      <c r="H198" s="122">
        <v>1</v>
      </c>
      <c r="I198" s="122"/>
    </row>
    <row r="199" spans="2:9" ht="30" x14ac:dyDescent="0.25">
      <c r="B199" s="96" t="s">
        <v>4985</v>
      </c>
      <c r="C199" s="97" t="s">
        <v>5087</v>
      </c>
      <c r="D199" s="98" t="s">
        <v>57</v>
      </c>
      <c r="E199" s="98" t="b">
        <v>0</v>
      </c>
      <c r="F199" s="99" t="s">
        <v>5088</v>
      </c>
      <c r="G199" s="122">
        <v>0</v>
      </c>
      <c r="H199" s="122">
        <v>1</v>
      </c>
      <c r="I199" s="122"/>
    </row>
    <row r="200" spans="2:9" ht="45" x14ac:dyDescent="0.25">
      <c r="B200" s="96" t="s">
        <v>5089</v>
      </c>
      <c r="C200" s="97" t="s">
        <v>5090</v>
      </c>
      <c r="D200" s="98" t="s">
        <v>57</v>
      </c>
      <c r="E200" s="98" t="b">
        <v>0</v>
      </c>
      <c r="F200" s="99" t="s">
        <v>5091</v>
      </c>
      <c r="G200" s="122">
        <v>0</v>
      </c>
      <c r="H200" s="122">
        <v>1</v>
      </c>
      <c r="I200" s="1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S202"/>
  <sheetViews>
    <sheetView workbookViewId="0">
      <selection activeCell="I132" sqref="I132"/>
    </sheetView>
  </sheetViews>
  <sheetFormatPr defaultRowHeight="15" x14ac:dyDescent="0.25"/>
  <cols>
    <col min="2" max="2" width="16.7109375" bestFit="1" customWidth="1"/>
    <col min="3" max="3" width="23.28515625" customWidth="1"/>
    <col min="4" max="4" width="9.28515625" bestFit="1" customWidth="1"/>
    <col min="5" max="5" width="9.42578125" bestFit="1" customWidth="1"/>
    <col min="6" max="6" width="62.42578125" customWidth="1"/>
    <col min="7" max="7" width="9.42578125" customWidth="1"/>
    <col min="8" max="8" width="10.85546875" customWidth="1"/>
    <col min="9" max="9" width="42.42578125" customWidth="1"/>
  </cols>
  <sheetData>
    <row r="1" spans="2:19" x14ac:dyDescent="0.25">
      <c r="B1" s="55" t="s">
        <v>1</v>
      </c>
      <c r="C1" s="55" t="s">
        <v>2</v>
      </c>
      <c r="D1" s="55" t="s">
        <v>4</v>
      </c>
      <c r="E1" s="55" t="s">
        <v>5</v>
      </c>
      <c r="F1" s="55" t="s">
        <v>6</v>
      </c>
      <c r="G1" s="55" t="s">
        <v>30</v>
      </c>
      <c r="H1" s="55" t="s">
        <v>5266</v>
      </c>
      <c r="I1" s="55" t="s">
        <v>7</v>
      </c>
    </row>
    <row r="2" spans="2:19" ht="45" x14ac:dyDescent="0.25">
      <c r="B2" s="56" t="s">
        <v>2983</v>
      </c>
      <c r="C2" s="57" t="s">
        <v>2984</v>
      </c>
      <c r="D2" s="57" t="s">
        <v>12</v>
      </c>
      <c r="E2" s="58" t="b">
        <v>0</v>
      </c>
      <c r="F2" s="57" t="s">
        <v>2985</v>
      </c>
      <c r="G2" s="107">
        <v>0</v>
      </c>
      <c r="H2" s="107">
        <v>1</v>
      </c>
      <c r="I2" s="117"/>
    </row>
    <row r="3" spans="2:19" ht="69" customHeight="1" x14ac:dyDescent="0.25">
      <c r="B3" s="56" t="s">
        <v>2986</v>
      </c>
      <c r="C3" s="57" t="s">
        <v>2987</v>
      </c>
      <c r="D3" s="57" t="s">
        <v>12</v>
      </c>
      <c r="E3" s="58" t="b">
        <v>0</v>
      </c>
      <c r="F3" s="57" t="s">
        <v>2988</v>
      </c>
      <c r="G3" s="107">
        <v>0</v>
      </c>
      <c r="H3" s="107">
        <v>1</v>
      </c>
      <c r="I3" s="117" t="s">
        <v>5321</v>
      </c>
    </row>
    <row r="4" spans="2:19" ht="30" x14ac:dyDescent="0.25">
      <c r="B4" s="56" t="s">
        <v>2989</v>
      </c>
      <c r="C4" s="57" t="s">
        <v>933</v>
      </c>
      <c r="D4" s="57" t="s">
        <v>12</v>
      </c>
      <c r="E4" s="58" t="b">
        <v>0</v>
      </c>
      <c r="F4" s="57" t="s">
        <v>2990</v>
      </c>
      <c r="G4" s="107">
        <v>0</v>
      </c>
      <c r="H4" s="107">
        <v>1</v>
      </c>
      <c r="I4" s="117"/>
      <c r="K4" s="12" t="s">
        <v>26</v>
      </c>
      <c r="L4" s="12" t="s">
        <v>27</v>
      </c>
      <c r="M4" s="12" t="s">
        <v>28</v>
      </c>
      <c r="N4" s="12" t="s">
        <v>29</v>
      </c>
      <c r="O4" s="112" t="s">
        <v>5268</v>
      </c>
      <c r="P4" s="12" t="s">
        <v>31</v>
      </c>
      <c r="Q4" s="113" t="s">
        <v>30</v>
      </c>
      <c r="R4" s="113" t="s">
        <v>5106</v>
      </c>
      <c r="S4" s="4"/>
    </row>
    <row r="5" spans="2:19" ht="30" x14ac:dyDescent="0.25">
      <c r="B5" s="56" t="s">
        <v>2991</v>
      </c>
      <c r="C5" s="57" t="s">
        <v>2992</v>
      </c>
      <c r="D5" s="57" t="s">
        <v>12</v>
      </c>
      <c r="E5" s="58" t="b">
        <v>0</v>
      </c>
      <c r="F5" s="57" t="s">
        <v>2993</v>
      </c>
      <c r="G5" s="107">
        <v>0</v>
      </c>
      <c r="H5" s="107">
        <v>1</v>
      </c>
      <c r="I5" s="117"/>
      <c r="K5" s="13" t="s">
        <v>37</v>
      </c>
      <c r="L5" s="9" t="s">
        <v>12</v>
      </c>
      <c r="M5" s="9">
        <f t="shared" ref="M5:M10" si="0">COUNTIF($D$1:$D$240,L5)</f>
        <v>17</v>
      </c>
      <c r="N5" s="14">
        <f t="shared" ref="N5:N10" si="1">M5/$M$11</f>
        <v>8.6294416243654817E-2</v>
      </c>
      <c r="O5" s="9">
        <f t="shared" ref="O5:O10" si="2">COUNTIFS($D$1:$D$240,L5,$E$1:$E$240,"TRUE")</f>
        <v>2</v>
      </c>
      <c r="P5" s="14">
        <f t="shared" ref="P5:P10" si="3">O5/$O$11</f>
        <v>3.8461538461538464E-2</v>
      </c>
      <c r="Q5" s="4">
        <f>SUMIF($D$1:$D$239,L5,G1:G239)</f>
        <v>2</v>
      </c>
      <c r="R5" s="4">
        <f>SUMIF($D$1:$D$239,L5,H1:H239)</f>
        <v>15</v>
      </c>
      <c r="S5" s="4"/>
    </row>
    <row r="6" spans="2:19" x14ac:dyDescent="0.25">
      <c r="B6" s="56" t="s">
        <v>2994</v>
      </c>
      <c r="C6" s="57" t="s">
        <v>2995</v>
      </c>
      <c r="D6" s="57" t="s">
        <v>12</v>
      </c>
      <c r="E6" s="58" t="b">
        <v>0</v>
      </c>
      <c r="F6" s="57" t="s">
        <v>2996</v>
      </c>
      <c r="G6" s="107">
        <v>0</v>
      </c>
      <c r="H6" s="107">
        <v>1</v>
      </c>
      <c r="I6" s="117"/>
      <c r="K6" s="9" t="s">
        <v>43</v>
      </c>
      <c r="L6" s="9" t="s">
        <v>44</v>
      </c>
      <c r="M6" s="9">
        <f t="shared" si="0"/>
        <v>0</v>
      </c>
      <c r="N6" s="14">
        <f t="shared" si="1"/>
        <v>0</v>
      </c>
      <c r="O6" s="9">
        <f t="shared" si="2"/>
        <v>0</v>
      </c>
      <c r="P6" s="14">
        <f t="shared" si="3"/>
        <v>0</v>
      </c>
      <c r="Q6" s="4">
        <f>SUMIF($D$1:$D$239,L6,G1:G239)</f>
        <v>0</v>
      </c>
      <c r="R6" s="4">
        <f>SUMIF($D$1:$D$239,L6,H1:H239)</f>
        <v>0</v>
      </c>
      <c r="S6" s="4"/>
    </row>
    <row r="7" spans="2:19" ht="30" x14ac:dyDescent="0.25">
      <c r="B7" s="56" t="s">
        <v>2997</v>
      </c>
      <c r="C7" s="57" t="s">
        <v>2998</v>
      </c>
      <c r="D7" s="57" t="s">
        <v>12</v>
      </c>
      <c r="E7" s="58" t="b">
        <v>0</v>
      </c>
      <c r="F7" s="57" t="s">
        <v>2999</v>
      </c>
      <c r="G7" s="107">
        <v>0</v>
      </c>
      <c r="H7" s="107">
        <v>1</v>
      </c>
      <c r="I7" s="117"/>
      <c r="K7" s="9" t="s">
        <v>49</v>
      </c>
      <c r="L7" s="9" t="s">
        <v>50</v>
      </c>
      <c r="M7" s="9">
        <f t="shared" si="0"/>
        <v>1</v>
      </c>
      <c r="N7" s="14">
        <f t="shared" si="1"/>
        <v>5.076142131979695E-3</v>
      </c>
      <c r="O7" s="9">
        <f t="shared" si="2"/>
        <v>1</v>
      </c>
      <c r="P7" s="14">
        <f t="shared" si="3"/>
        <v>1.9230769230769232E-2</v>
      </c>
      <c r="Q7" s="4">
        <f>SUMIF($D$1:$D$239,L7,G1:G239)</f>
        <v>1</v>
      </c>
      <c r="R7" s="4">
        <f>SUMIF($D$1:$D$239,L7,H1:H239)</f>
        <v>0</v>
      </c>
      <c r="S7" s="4"/>
    </row>
    <row r="8" spans="2:19" ht="30" x14ac:dyDescent="0.25">
      <c r="B8" s="56" t="s">
        <v>3000</v>
      </c>
      <c r="C8" s="57" t="s">
        <v>3001</v>
      </c>
      <c r="D8" s="57" t="s">
        <v>12</v>
      </c>
      <c r="E8" s="58" t="b">
        <v>0</v>
      </c>
      <c r="F8" s="57" t="s">
        <v>3002</v>
      </c>
      <c r="G8" s="107">
        <v>0</v>
      </c>
      <c r="H8" s="107">
        <v>1</v>
      </c>
      <c r="I8" s="117"/>
      <c r="K8" s="9" t="s">
        <v>56</v>
      </c>
      <c r="L8" s="9" t="s">
        <v>57</v>
      </c>
      <c r="M8" s="9">
        <f t="shared" si="0"/>
        <v>52</v>
      </c>
      <c r="N8" s="14">
        <f t="shared" si="1"/>
        <v>0.26395939086294418</v>
      </c>
      <c r="O8" s="9">
        <f t="shared" si="2"/>
        <v>12</v>
      </c>
      <c r="P8" s="14">
        <f t="shared" si="3"/>
        <v>0.23076923076923078</v>
      </c>
      <c r="Q8" s="4">
        <f>SUMIF($D$1:$D$239,L8,G1:G239)</f>
        <v>14</v>
      </c>
      <c r="R8" s="4">
        <f>SUMIF($D$1:$D$239,L8,H1:H239)</f>
        <v>47</v>
      </c>
      <c r="S8" s="4"/>
    </row>
    <row r="9" spans="2:19" ht="30" x14ac:dyDescent="0.25">
      <c r="B9" s="56" t="s">
        <v>3003</v>
      </c>
      <c r="C9" s="57" t="s">
        <v>3004</v>
      </c>
      <c r="D9" s="57" t="s">
        <v>12</v>
      </c>
      <c r="E9" s="58" t="b">
        <v>0</v>
      </c>
      <c r="F9" s="57" t="s">
        <v>3005</v>
      </c>
      <c r="G9" s="107">
        <v>0</v>
      </c>
      <c r="H9" s="107">
        <v>1</v>
      </c>
      <c r="I9" s="117"/>
      <c r="K9" s="15" t="s">
        <v>62</v>
      </c>
      <c r="L9" s="9" t="s">
        <v>18</v>
      </c>
      <c r="M9" s="9">
        <f t="shared" si="0"/>
        <v>49</v>
      </c>
      <c r="N9" s="14">
        <f t="shared" si="1"/>
        <v>0.24873096446700507</v>
      </c>
      <c r="O9" s="9">
        <f t="shared" si="2"/>
        <v>12</v>
      </c>
      <c r="P9" s="14">
        <f t="shared" si="3"/>
        <v>0.23076923076923078</v>
      </c>
      <c r="Q9" s="4">
        <f>SUMIF($D$1:$D$239,L9,G1:G239)</f>
        <v>12</v>
      </c>
      <c r="R9" s="4">
        <f>SUMIF($D$1:$D$239,L9,H1:H239)</f>
        <v>38</v>
      </c>
      <c r="S9" s="4"/>
    </row>
    <row r="10" spans="2:19" ht="30.75" thickBot="1" x14ac:dyDescent="0.3">
      <c r="B10" s="56" t="s">
        <v>3006</v>
      </c>
      <c r="C10" s="57" t="s">
        <v>3007</v>
      </c>
      <c r="D10" s="57" t="s">
        <v>12</v>
      </c>
      <c r="E10" s="58" t="b">
        <v>0</v>
      </c>
      <c r="F10" s="57" t="s">
        <v>3008</v>
      </c>
      <c r="G10" s="107">
        <v>0</v>
      </c>
      <c r="H10" s="107">
        <v>1</v>
      </c>
      <c r="I10" s="117"/>
      <c r="K10" s="9" t="s">
        <v>68</v>
      </c>
      <c r="L10" s="9" t="s">
        <v>24</v>
      </c>
      <c r="M10" s="16">
        <f t="shared" si="0"/>
        <v>78</v>
      </c>
      <c r="N10" s="14">
        <f t="shared" si="1"/>
        <v>0.39593908629441626</v>
      </c>
      <c r="O10" s="9">
        <f t="shared" si="2"/>
        <v>25</v>
      </c>
      <c r="P10" s="14">
        <f t="shared" si="3"/>
        <v>0.48076923076923078</v>
      </c>
      <c r="Q10" s="4">
        <f>SUMIF($D$1:$D$239,L10,G1:G239)</f>
        <v>25</v>
      </c>
      <c r="R10" s="4">
        <f>SUMIF($D$1:$D$239,L10,H1:H239)</f>
        <v>60</v>
      </c>
      <c r="S10" s="4"/>
    </row>
    <row r="11" spans="2:19" ht="45.75" thickBot="1" x14ac:dyDescent="0.3">
      <c r="B11" s="56" t="s">
        <v>3009</v>
      </c>
      <c r="C11" s="57" t="s">
        <v>3010</v>
      </c>
      <c r="D11" s="57" t="s">
        <v>12</v>
      </c>
      <c r="E11" s="58" t="b">
        <v>0</v>
      </c>
      <c r="F11" s="57" t="s">
        <v>3011</v>
      </c>
      <c r="G11" s="107">
        <v>0</v>
      </c>
      <c r="H11" s="107">
        <v>1</v>
      </c>
      <c r="I11" s="117"/>
      <c r="K11" s="4"/>
      <c r="L11" s="17" t="s">
        <v>73</v>
      </c>
      <c r="M11" s="18">
        <f>SUM(M5:M10)</f>
        <v>197</v>
      </c>
      <c r="N11" s="19"/>
      <c r="O11" s="18">
        <f>SUM(O5:O10)</f>
        <v>52</v>
      </c>
      <c r="P11" s="19"/>
      <c r="Q11" s="4">
        <f>SUM(Q5:Q10)</f>
        <v>54</v>
      </c>
      <c r="R11" s="4">
        <f>SUM(R5:R10)</f>
        <v>160</v>
      </c>
      <c r="S11" s="4">
        <f>SUM(Q11:R11)</f>
        <v>214</v>
      </c>
    </row>
    <row r="12" spans="2:19" ht="60" x14ac:dyDescent="0.25">
      <c r="B12" s="56" t="s">
        <v>3012</v>
      </c>
      <c r="C12" s="57" t="s">
        <v>3013</v>
      </c>
      <c r="D12" s="57" t="s">
        <v>12</v>
      </c>
      <c r="E12" s="58" t="b">
        <v>0</v>
      </c>
      <c r="F12" s="57" t="s">
        <v>3014</v>
      </c>
      <c r="G12" s="107">
        <v>0</v>
      </c>
      <c r="H12" s="107">
        <v>1</v>
      </c>
      <c r="I12" s="117" t="s">
        <v>5301</v>
      </c>
    </row>
    <row r="13" spans="2:19" ht="30" x14ac:dyDescent="0.25">
      <c r="B13" s="56" t="s">
        <v>3015</v>
      </c>
      <c r="C13" s="57" t="s">
        <v>3016</v>
      </c>
      <c r="D13" s="57" t="s">
        <v>12</v>
      </c>
      <c r="E13" s="58" t="b">
        <v>0</v>
      </c>
      <c r="F13" s="57" t="s">
        <v>3017</v>
      </c>
      <c r="G13" s="107">
        <v>0</v>
      </c>
      <c r="H13" s="107">
        <v>1</v>
      </c>
      <c r="I13" s="117"/>
    </row>
    <row r="14" spans="2:19" ht="30" x14ac:dyDescent="0.25">
      <c r="B14" s="56" t="s">
        <v>3018</v>
      </c>
      <c r="C14" s="57" t="s">
        <v>3019</v>
      </c>
      <c r="D14" s="57" t="s">
        <v>12</v>
      </c>
      <c r="E14" s="58" t="b">
        <v>1</v>
      </c>
      <c r="F14" s="57" t="s">
        <v>3020</v>
      </c>
      <c r="G14" s="107">
        <v>1</v>
      </c>
      <c r="H14" s="107">
        <v>0</v>
      </c>
      <c r="I14" s="117"/>
    </row>
    <row r="15" spans="2:19" ht="30" x14ac:dyDescent="0.25">
      <c r="B15" s="56" t="s">
        <v>3021</v>
      </c>
      <c r="C15" s="57" t="s">
        <v>3022</v>
      </c>
      <c r="D15" s="57" t="s">
        <v>12</v>
      </c>
      <c r="E15" s="58" t="b">
        <v>0</v>
      </c>
      <c r="F15" s="57" t="s">
        <v>3023</v>
      </c>
      <c r="G15" s="107">
        <v>0</v>
      </c>
      <c r="H15" s="107">
        <v>1</v>
      </c>
      <c r="I15" s="117"/>
    </row>
    <row r="16" spans="2:19" ht="30" x14ac:dyDescent="0.25">
      <c r="B16" s="56" t="s">
        <v>3024</v>
      </c>
      <c r="C16" s="57" t="s">
        <v>3025</v>
      </c>
      <c r="D16" s="57" t="s">
        <v>12</v>
      </c>
      <c r="E16" s="58" t="b">
        <v>0</v>
      </c>
      <c r="F16" s="57" t="s">
        <v>3026</v>
      </c>
      <c r="G16" s="107">
        <v>0</v>
      </c>
      <c r="H16" s="107">
        <v>1</v>
      </c>
      <c r="I16" s="117"/>
    </row>
    <row r="17" spans="2:9" ht="45" x14ac:dyDescent="0.25">
      <c r="B17" s="56" t="s">
        <v>3027</v>
      </c>
      <c r="C17" s="57" t="s">
        <v>3028</v>
      </c>
      <c r="D17" s="57" t="s">
        <v>12</v>
      </c>
      <c r="E17" s="58" t="b">
        <v>1</v>
      </c>
      <c r="F17" s="57" t="s">
        <v>3029</v>
      </c>
      <c r="G17" s="107">
        <v>1</v>
      </c>
      <c r="H17" s="107">
        <v>0</v>
      </c>
      <c r="I17" s="117"/>
    </row>
    <row r="18" spans="2:9" x14ac:dyDescent="0.25">
      <c r="B18" s="56" t="s">
        <v>3030</v>
      </c>
      <c r="C18" s="57" t="s">
        <v>3031</v>
      </c>
      <c r="D18" s="57" t="s">
        <v>12</v>
      </c>
      <c r="E18" s="58" t="b">
        <v>0</v>
      </c>
      <c r="F18" s="57" t="s">
        <v>3032</v>
      </c>
      <c r="G18" s="107">
        <v>0</v>
      </c>
      <c r="H18" s="107">
        <v>1</v>
      </c>
      <c r="I18" s="117"/>
    </row>
    <row r="19" spans="2:9" x14ac:dyDescent="0.25">
      <c r="B19" s="59" t="s">
        <v>3033</v>
      </c>
      <c r="C19" s="60" t="s">
        <v>3034</v>
      </c>
      <c r="D19" s="60" t="s">
        <v>18</v>
      </c>
      <c r="E19" s="61" t="b">
        <v>0</v>
      </c>
      <c r="F19" s="60" t="s">
        <v>3035</v>
      </c>
      <c r="G19" s="108">
        <v>0</v>
      </c>
      <c r="H19" s="108">
        <v>1</v>
      </c>
      <c r="I19" s="117"/>
    </row>
    <row r="20" spans="2:9" ht="30" x14ac:dyDescent="0.25">
      <c r="B20" s="59" t="s">
        <v>3036</v>
      </c>
      <c r="C20" s="60" t="s">
        <v>3037</v>
      </c>
      <c r="D20" s="60" t="s">
        <v>18</v>
      </c>
      <c r="E20" s="61" t="b">
        <v>0</v>
      </c>
      <c r="F20" s="60" t="s">
        <v>3038</v>
      </c>
      <c r="G20" s="108">
        <v>0</v>
      </c>
      <c r="H20" s="108">
        <v>1</v>
      </c>
      <c r="I20" s="117"/>
    </row>
    <row r="21" spans="2:9" ht="30" x14ac:dyDescent="0.25">
      <c r="B21" s="59" t="s">
        <v>3039</v>
      </c>
      <c r="C21" s="60" t="s">
        <v>3040</v>
      </c>
      <c r="D21" s="60" t="s">
        <v>18</v>
      </c>
      <c r="E21" s="61" t="b">
        <v>0</v>
      </c>
      <c r="F21" s="60" t="s">
        <v>3041</v>
      </c>
      <c r="G21" s="108">
        <v>0</v>
      </c>
      <c r="H21" s="108">
        <v>1</v>
      </c>
      <c r="I21" s="117"/>
    </row>
    <row r="22" spans="2:9" x14ac:dyDescent="0.25">
      <c r="B22" s="59" t="s">
        <v>2994</v>
      </c>
      <c r="C22" s="60" t="s">
        <v>3042</v>
      </c>
      <c r="D22" s="60" t="s">
        <v>18</v>
      </c>
      <c r="E22" s="61" t="b">
        <v>1</v>
      </c>
      <c r="F22" s="60" t="s">
        <v>3043</v>
      </c>
      <c r="G22" s="108">
        <v>1</v>
      </c>
      <c r="H22" s="108">
        <v>0</v>
      </c>
      <c r="I22" s="117"/>
    </row>
    <row r="23" spans="2:9" x14ac:dyDescent="0.25">
      <c r="B23" s="59" t="s">
        <v>3044</v>
      </c>
      <c r="C23" s="60" t="s">
        <v>3045</v>
      </c>
      <c r="D23" s="60" t="s">
        <v>18</v>
      </c>
      <c r="E23" s="61" t="b">
        <v>0</v>
      </c>
      <c r="F23" s="60" t="s">
        <v>3046</v>
      </c>
      <c r="G23" s="108">
        <v>0</v>
      </c>
      <c r="H23" s="108">
        <v>1</v>
      </c>
      <c r="I23" s="117"/>
    </row>
    <row r="24" spans="2:9" x14ac:dyDescent="0.25">
      <c r="B24" s="59" t="s">
        <v>3047</v>
      </c>
      <c r="C24" s="60" t="s">
        <v>3048</v>
      </c>
      <c r="D24" s="60" t="s">
        <v>18</v>
      </c>
      <c r="E24" s="61" t="b">
        <v>0</v>
      </c>
      <c r="F24" s="60" t="s">
        <v>3049</v>
      </c>
      <c r="G24" s="108">
        <v>0</v>
      </c>
      <c r="H24" s="108">
        <v>1</v>
      </c>
      <c r="I24" s="117"/>
    </row>
    <row r="25" spans="2:9" x14ac:dyDescent="0.25">
      <c r="B25" s="59" t="s">
        <v>3050</v>
      </c>
      <c r="C25" s="60" t="s">
        <v>3051</v>
      </c>
      <c r="D25" s="60" t="s">
        <v>18</v>
      </c>
      <c r="E25" s="61" t="b">
        <v>0</v>
      </c>
      <c r="F25" s="60" t="s">
        <v>3052</v>
      </c>
      <c r="G25" s="108">
        <v>0</v>
      </c>
      <c r="H25" s="108">
        <v>1</v>
      </c>
      <c r="I25" s="117"/>
    </row>
    <row r="26" spans="2:9" x14ac:dyDescent="0.25">
      <c r="B26" s="59" t="s">
        <v>3053</v>
      </c>
      <c r="C26" s="60" t="s">
        <v>3054</v>
      </c>
      <c r="D26" s="60" t="s">
        <v>18</v>
      </c>
      <c r="E26" s="61" t="b">
        <v>0</v>
      </c>
      <c r="F26" s="60" t="s">
        <v>3055</v>
      </c>
      <c r="G26" s="108">
        <v>0</v>
      </c>
      <c r="H26" s="108">
        <v>1</v>
      </c>
      <c r="I26" s="117"/>
    </row>
    <row r="27" spans="2:9" ht="45" x14ac:dyDescent="0.25">
      <c r="B27" s="59" t="s">
        <v>3056</v>
      </c>
      <c r="C27" s="60" t="s">
        <v>3057</v>
      </c>
      <c r="D27" s="60" t="s">
        <v>18</v>
      </c>
      <c r="E27" s="61" t="b">
        <v>0</v>
      </c>
      <c r="F27" s="60" t="s">
        <v>3058</v>
      </c>
      <c r="G27" s="108">
        <v>0</v>
      </c>
      <c r="H27" s="108">
        <v>1</v>
      </c>
      <c r="I27" s="117"/>
    </row>
    <row r="28" spans="2:9" ht="30" x14ac:dyDescent="0.25">
      <c r="B28" s="59" t="s">
        <v>3059</v>
      </c>
      <c r="C28" s="60" t="s">
        <v>3060</v>
      </c>
      <c r="D28" s="60" t="s">
        <v>18</v>
      </c>
      <c r="E28" s="61" t="b">
        <v>0</v>
      </c>
      <c r="F28" s="60" t="s">
        <v>3061</v>
      </c>
      <c r="G28" s="108">
        <v>0</v>
      </c>
      <c r="H28" s="108">
        <v>1</v>
      </c>
      <c r="I28" s="117"/>
    </row>
    <row r="29" spans="2:9" x14ac:dyDescent="0.25">
      <c r="B29" s="59" t="s">
        <v>3062</v>
      </c>
      <c r="C29" s="60" t="s">
        <v>3063</v>
      </c>
      <c r="D29" s="60" t="s">
        <v>18</v>
      </c>
      <c r="E29" s="61" t="b">
        <v>0</v>
      </c>
      <c r="F29" s="60" t="s">
        <v>3064</v>
      </c>
      <c r="G29" s="108">
        <v>0</v>
      </c>
      <c r="H29" s="108">
        <v>1</v>
      </c>
      <c r="I29" s="117"/>
    </row>
    <row r="30" spans="2:9" ht="30" x14ac:dyDescent="0.25">
      <c r="B30" s="59" t="s">
        <v>3065</v>
      </c>
      <c r="C30" s="60" t="s">
        <v>3066</v>
      </c>
      <c r="D30" s="60" t="s">
        <v>18</v>
      </c>
      <c r="E30" s="61" t="b">
        <v>0</v>
      </c>
      <c r="F30" s="60" t="s">
        <v>3067</v>
      </c>
      <c r="G30" s="108">
        <v>0</v>
      </c>
      <c r="H30" s="108">
        <v>1</v>
      </c>
      <c r="I30" s="117"/>
    </row>
    <row r="31" spans="2:9" ht="30" x14ac:dyDescent="0.25">
      <c r="B31" s="59" t="s">
        <v>3068</v>
      </c>
      <c r="C31" s="60" t="s">
        <v>3069</v>
      </c>
      <c r="D31" s="60" t="s">
        <v>18</v>
      </c>
      <c r="E31" s="61" t="b">
        <v>0</v>
      </c>
      <c r="F31" s="60" t="s">
        <v>3070</v>
      </c>
      <c r="G31" s="108">
        <v>0</v>
      </c>
      <c r="H31" s="108">
        <v>1</v>
      </c>
      <c r="I31" s="117"/>
    </row>
    <row r="32" spans="2:9" ht="30" x14ac:dyDescent="0.25">
      <c r="B32" s="59" t="s">
        <v>3071</v>
      </c>
      <c r="C32" s="60" t="s">
        <v>3072</v>
      </c>
      <c r="D32" s="60" t="s">
        <v>18</v>
      </c>
      <c r="E32" s="61" t="b">
        <v>0</v>
      </c>
      <c r="F32" s="60" t="s">
        <v>3073</v>
      </c>
      <c r="G32" s="108">
        <v>0</v>
      </c>
      <c r="H32" s="108">
        <v>1</v>
      </c>
      <c r="I32" s="117"/>
    </row>
    <row r="33" spans="2:9" ht="30" x14ac:dyDescent="0.25">
      <c r="B33" s="59" t="s">
        <v>3074</v>
      </c>
      <c r="C33" s="60" t="s">
        <v>3075</v>
      </c>
      <c r="D33" s="60" t="s">
        <v>18</v>
      </c>
      <c r="E33" s="61" t="b">
        <v>0</v>
      </c>
      <c r="F33" s="60" t="s">
        <v>3076</v>
      </c>
      <c r="G33" s="108">
        <v>0</v>
      </c>
      <c r="H33" s="108">
        <v>1</v>
      </c>
      <c r="I33" s="117"/>
    </row>
    <row r="34" spans="2:9" ht="45" x14ac:dyDescent="0.25">
      <c r="B34" s="59" t="s">
        <v>3077</v>
      </c>
      <c r="C34" s="60" t="s">
        <v>3078</v>
      </c>
      <c r="D34" s="60" t="s">
        <v>18</v>
      </c>
      <c r="E34" s="61" t="b">
        <v>0</v>
      </c>
      <c r="F34" s="60" t="s">
        <v>3079</v>
      </c>
      <c r="G34" s="108">
        <v>0</v>
      </c>
      <c r="H34" s="108">
        <v>1</v>
      </c>
      <c r="I34" s="117"/>
    </row>
    <row r="35" spans="2:9" ht="60" x14ac:dyDescent="0.25">
      <c r="B35" s="59" t="s">
        <v>3080</v>
      </c>
      <c r="C35" s="60" t="s">
        <v>3081</v>
      </c>
      <c r="D35" s="60" t="s">
        <v>18</v>
      </c>
      <c r="E35" s="61" t="b">
        <v>0</v>
      </c>
      <c r="F35" s="60" t="s">
        <v>3082</v>
      </c>
      <c r="G35" s="108">
        <v>0</v>
      </c>
      <c r="H35" s="108">
        <v>1</v>
      </c>
      <c r="I35" s="117" t="s">
        <v>5301</v>
      </c>
    </row>
    <row r="36" spans="2:9" ht="30" x14ac:dyDescent="0.25">
      <c r="B36" s="59" t="s">
        <v>3083</v>
      </c>
      <c r="C36" s="60" t="s">
        <v>3084</v>
      </c>
      <c r="D36" s="60" t="s">
        <v>18</v>
      </c>
      <c r="E36" s="61" t="b">
        <v>1</v>
      </c>
      <c r="F36" s="60" t="s">
        <v>3085</v>
      </c>
      <c r="G36" s="108">
        <v>1</v>
      </c>
      <c r="H36" s="108">
        <v>0</v>
      </c>
      <c r="I36" s="117"/>
    </row>
    <row r="37" spans="2:9" ht="30" x14ac:dyDescent="0.25">
      <c r="B37" s="59" t="s">
        <v>3086</v>
      </c>
      <c r="C37" s="60" t="s">
        <v>3087</v>
      </c>
      <c r="D37" s="60" t="s">
        <v>18</v>
      </c>
      <c r="E37" s="61" t="b">
        <v>1</v>
      </c>
      <c r="F37" s="60" t="s">
        <v>3088</v>
      </c>
      <c r="G37" s="108">
        <v>1</v>
      </c>
      <c r="H37" s="108">
        <v>0</v>
      </c>
      <c r="I37" s="117"/>
    </row>
    <row r="38" spans="2:9" ht="30" x14ac:dyDescent="0.25">
      <c r="B38" s="59" t="s">
        <v>3089</v>
      </c>
      <c r="C38" s="60" t="s">
        <v>3090</v>
      </c>
      <c r="D38" s="60" t="s">
        <v>18</v>
      </c>
      <c r="E38" s="61" t="b">
        <v>0</v>
      </c>
      <c r="F38" s="60" t="s">
        <v>3091</v>
      </c>
      <c r="G38" s="108">
        <v>0</v>
      </c>
      <c r="H38" s="108">
        <v>1</v>
      </c>
      <c r="I38" s="117"/>
    </row>
    <row r="39" spans="2:9" ht="60" x14ac:dyDescent="0.25">
      <c r="B39" s="59" t="s">
        <v>3092</v>
      </c>
      <c r="C39" s="60" t="s">
        <v>3093</v>
      </c>
      <c r="D39" s="60" t="s">
        <v>18</v>
      </c>
      <c r="E39" s="61" t="b">
        <v>0</v>
      </c>
      <c r="F39" s="60" t="s">
        <v>3094</v>
      </c>
      <c r="G39" s="108">
        <v>0</v>
      </c>
      <c r="H39" s="108">
        <v>2</v>
      </c>
      <c r="I39" s="117" t="s">
        <v>5303</v>
      </c>
    </row>
    <row r="40" spans="2:9" ht="30" x14ac:dyDescent="0.25">
      <c r="B40" s="59" t="s">
        <v>3006</v>
      </c>
      <c r="C40" s="60" t="s">
        <v>3095</v>
      </c>
      <c r="D40" s="60" t="s">
        <v>18</v>
      </c>
      <c r="E40" s="61" t="b">
        <v>0</v>
      </c>
      <c r="F40" s="60" t="s">
        <v>3096</v>
      </c>
      <c r="G40" s="108">
        <v>0</v>
      </c>
      <c r="H40" s="108">
        <v>1</v>
      </c>
      <c r="I40" s="117"/>
    </row>
    <row r="41" spans="2:9" ht="30" x14ac:dyDescent="0.25">
      <c r="B41" s="59" t="s">
        <v>3097</v>
      </c>
      <c r="C41" s="60" t="s">
        <v>3098</v>
      </c>
      <c r="D41" s="60" t="s">
        <v>18</v>
      </c>
      <c r="E41" s="61" t="b">
        <v>0</v>
      </c>
      <c r="F41" s="60" t="s">
        <v>3099</v>
      </c>
      <c r="G41" s="108">
        <v>0</v>
      </c>
      <c r="H41" s="108">
        <v>1</v>
      </c>
      <c r="I41" s="117"/>
    </row>
    <row r="42" spans="2:9" ht="30" x14ac:dyDescent="0.25">
      <c r="B42" s="59" t="s">
        <v>3100</v>
      </c>
      <c r="C42" s="60" t="s">
        <v>3101</v>
      </c>
      <c r="D42" s="60" t="s">
        <v>18</v>
      </c>
      <c r="E42" s="61" t="b">
        <v>0</v>
      </c>
      <c r="F42" s="60" t="s">
        <v>3102</v>
      </c>
      <c r="G42" s="108">
        <v>0</v>
      </c>
      <c r="H42" s="108">
        <v>1</v>
      </c>
      <c r="I42" s="117"/>
    </row>
    <row r="43" spans="2:9" ht="45" x14ac:dyDescent="0.25">
      <c r="B43" s="59" t="s">
        <v>3103</v>
      </c>
      <c r="C43" s="60" t="s">
        <v>3104</v>
      </c>
      <c r="D43" s="60" t="s">
        <v>18</v>
      </c>
      <c r="E43" s="61" t="b">
        <v>0</v>
      </c>
      <c r="F43" s="60" t="s">
        <v>3105</v>
      </c>
      <c r="G43" s="108">
        <v>0</v>
      </c>
      <c r="H43" s="108">
        <v>1</v>
      </c>
      <c r="I43" s="117"/>
    </row>
    <row r="44" spans="2:9" ht="30" x14ac:dyDescent="0.25">
      <c r="B44" s="59" t="s">
        <v>3106</v>
      </c>
      <c r="C44" s="60" t="s">
        <v>3107</v>
      </c>
      <c r="D44" s="60" t="s">
        <v>18</v>
      </c>
      <c r="E44" s="61" t="b">
        <v>1</v>
      </c>
      <c r="F44" s="60" t="s">
        <v>3108</v>
      </c>
      <c r="G44" s="108">
        <v>1</v>
      </c>
      <c r="H44" s="108">
        <v>0</v>
      </c>
      <c r="I44" s="117"/>
    </row>
    <row r="45" spans="2:9" ht="45" x14ac:dyDescent="0.25">
      <c r="B45" s="59" t="s">
        <v>3109</v>
      </c>
      <c r="C45" s="60" t="s">
        <v>3110</v>
      </c>
      <c r="D45" s="60" t="s">
        <v>18</v>
      </c>
      <c r="E45" s="61" t="b">
        <v>1</v>
      </c>
      <c r="F45" s="60" t="s">
        <v>3111</v>
      </c>
      <c r="G45" s="108">
        <v>1</v>
      </c>
      <c r="H45" s="108">
        <v>0</v>
      </c>
      <c r="I45" s="117"/>
    </row>
    <row r="46" spans="2:9" ht="30" x14ac:dyDescent="0.25">
      <c r="B46" s="59" t="s">
        <v>3112</v>
      </c>
      <c r="C46" s="60" t="s">
        <v>3113</v>
      </c>
      <c r="D46" s="60" t="s">
        <v>18</v>
      </c>
      <c r="E46" s="61" t="b">
        <v>1</v>
      </c>
      <c r="F46" s="60" t="s">
        <v>3114</v>
      </c>
      <c r="G46" s="108">
        <v>1</v>
      </c>
      <c r="H46" s="108">
        <v>0</v>
      </c>
      <c r="I46" s="117"/>
    </row>
    <row r="47" spans="2:9" ht="45" x14ac:dyDescent="0.25">
      <c r="B47" s="59" t="s">
        <v>3115</v>
      </c>
      <c r="C47" s="60" t="s">
        <v>3116</v>
      </c>
      <c r="D47" s="60" t="s">
        <v>18</v>
      </c>
      <c r="E47" s="61" t="b">
        <v>0</v>
      </c>
      <c r="F47" s="60" t="s">
        <v>3117</v>
      </c>
      <c r="G47" s="108">
        <v>0</v>
      </c>
      <c r="H47" s="108">
        <v>1</v>
      </c>
      <c r="I47" s="117"/>
    </row>
    <row r="48" spans="2:9" ht="30" x14ac:dyDescent="0.25">
      <c r="B48" s="59" t="s">
        <v>3118</v>
      </c>
      <c r="C48" s="60" t="s">
        <v>3119</v>
      </c>
      <c r="D48" s="60" t="s">
        <v>18</v>
      </c>
      <c r="E48" s="61" t="b">
        <v>0</v>
      </c>
      <c r="F48" s="60" t="s">
        <v>3120</v>
      </c>
      <c r="G48" s="108">
        <v>0</v>
      </c>
      <c r="H48" s="108">
        <v>1</v>
      </c>
      <c r="I48" s="117"/>
    </row>
    <row r="49" spans="2:9" ht="30" x14ac:dyDescent="0.25">
      <c r="B49" s="59" t="s">
        <v>3121</v>
      </c>
      <c r="C49" s="60" t="s">
        <v>3122</v>
      </c>
      <c r="D49" s="60" t="s">
        <v>18</v>
      </c>
      <c r="E49" s="61" t="b">
        <v>0</v>
      </c>
      <c r="F49" s="60" t="s">
        <v>3123</v>
      </c>
      <c r="G49" s="108">
        <v>0</v>
      </c>
      <c r="H49" s="108">
        <v>1</v>
      </c>
      <c r="I49" s="117"/>
    </row>
    <row r="50" spans="2:9" ht="45" x14ac:dyDescent="0.25">
      <c r="B50" s="59" t="s">
        <v>3124</v>
      </c>
      <c r="C50" s="60" t="s">
        <v>2642</v>
      </c>
      <c r="D50" s="60" t="s">
        <v>18</v>
      </c>
      <c r="E50" s="61" t="b">
        <v>0</v>
      </c>
      <c r="F50" s="60" t="s">
        <v>3125</v>
      </c>
      <c r="G50" s="108">
        <v>0</v>
      </c>
      <c r="H50" s="108">
        <v>1</v>
      </c>
      <c r="I50" s="117"/>
    </row>
    <row r="51" spans="2:9" ht="30" x14ac:dyDescent="0.25">
      <c r="B51" s="59" t="s">
        <v>3126</v>
      </c>
      <c r="C51" s="60" t="s">
        <v>3127</v>
      </c>
      <c r="D51" s="60" t="s">
        <v>18</v>
      </c>
      <c r="E51" s="61" t="b">
        <v>0</v>
      </c>
      <c r="F51" s="60" t="s">
        <v>3128</v>
      </c>
      <c r="G51" s="108">
        <v>0</v>
      </c>
      <c r="H51" s="108">
        <v>1</v>
      </c>
      <c r="I51" s="117"/>
    </row>
    <row r="52" spans="2:9" ht="30" x14ac:dyDescent="0.25">
      <c r="B52" s="59" t="s">
        <v>3129</v>
      </c>
      <c r="C52" s="60" t="s">
        <v>3130</v>
      </c>
      <c r="D52" s="60" t="s">
        <v>18</v>
      </c>
      <c r="E52" s="61" t="b">
        <v>0</v>
      </c>
      <c r="F52" s="60" t="s">
        <v>3131</v>
      </c>
      <c r="G52" s="108">
        <v>0</v>
      </c>
      <c r="H52" s="108">
        <v>1</v>
      </c>
      <c r="I52" s="117"/>
    </row>
    <row r="53" spans="2:9" x14ac:dyDescent="0.25">
      <c r="B53" s="59" t="s">
        <v>3132</v>
      </c>
      <c r="C53" s="60" t="s">
        <v>3133</v>
      </c>
      <c r="D53" s="60" t="s">
        <v>18</v>
      </c>
      <c r="E53" s="61" t="b">
        <v>1</v>
      </c>
      <c r="F53" s="60" t="s">
        <v>3134</v>
      </c>
      <c r="G53" s="108">
        <v>1</v>
      </c>
      <c r="H53" s="108">
        <v>0</v>
      </c>
      <c r="I53" s="117"/>
    </row>
    <row r="54" spans="2:9" ht="45" x14ac:dyDescent="0.25">
      <c r="B54" s="59" t="s">
        <v>3135</v>
      </c>
      <c r="C54" s="60" t="s">
        <v>3136</v>
      </c>
      <c r="D54" s="60" t="s">
        <v>18</v>
      </c>
      <c r="E54" s="61" t="b">
        <v>0</v>
      </c>
      <c r="F54" s="60" t="s">
        <v>3137</v>
      </c>
      <c r="G54" s="108">
        <v>0</v>
      </c>
      <c r="H54" s="108">
        <v>1</v>
      </c>
      <c r="I54" s="117"/>
    </row>
    <row r="55" spans="2:9" ht="30" x14ac:dyDescent="0.25">
      <c r="B55" s="59" t="s">
        <v>3138</v>
      </c>
      <c r="C55" s="60" t="s">
        <v>3139</v>
      </c>
      <c r="D55" s="60" t="s">
        <v>18</v>
      </c>
      <c r="E55" s="61" t="b">
        <v>1</v>
      </c>
      <c r="F55" s="60" t="s">
        <v>3140</v>
      </c>
      <c r="G55" s="108">
        <v>1</v>
      </c>
      <c r="H55" s="108">
        <v>0</v>
      </c>
      <c r="I55" s="117"/>
    </row>
    <row r="56" spans="2:9" x14ac:dyDescent="0.25">
      <c r="B56" s="59" t="s">
        <v>3141</v>
      </c>
      <c r="C56" s="60" t="s">
        <v>3142</v>
      </c>
      <c r="D56" s="60" t="s">
        <v>18</v>
      </c>
      <c r="E56" s="61" t="b">
        <v>1</v>
      </c>
      <c r="F56" s="60" t="s">
        <v>3143</v>
      </c>
      <c r="G56" s="108">
        <v>1</v>
      </c>
      <c r="H56" s="108">
        <v>0</v>
      </c>
      <c r="I56" s="117"/>
    </row>
    <row r="57" spans="2:9" ht="30" x14ac:dyDescent="0.25">
      <c r="B57" s="59" t="s">
        <v>3144</v>
      </c>
      <c r="C57" s="60" t="s">
        <v>3145</v>
      </c>
      <c r="D57" s="60" t="s">
        <v>18</v>
      </c>
      <c r="E57" s="61" t="b">
        <v>1</v>
      </c>
      <c r="F57" s="60" t="s">
        <v>3146</v>
      </c>
      <c r="G57" s="108">
        <v>1</v>
      </c>
      <c r="H57" s="108">
        <v>0</v>
      </c>
      <c r="I57" s="117"/>
    </row>
    <row r="58" spans="2:9" ht="30" x14ac:dyDescent="0.25">
      <c r="B58" s="59" t="s">
        <v>3147</v>
      </c>
      <c r="C58" s="60" t="s">
        <v>3148</v>
      </c>
      <c r="D58" s="60" t="s">
        <v>18</v>
      </c>
      <c r="E58" s="61" t="b">
        <v>1</v>
      </c>
      <c r="F58" s="60" t="s">
        <v>3149</v>
      </c>
      <c r="G58" s="108">
        <v>1</v>
      </c>
      <c r="H58" s="108">
        <v>0</v>
      </c>
      <c r="I58" s="117"/>
    </row>
    <row r="59" spans="2:9" ht="30" x14ac:dyDescent="0.25">
      <c r="B59" s="59" t="s">
        <v>3150</v>
      </c>
      <c r="C59" s="60" t="s">
        <v>3151</v>
      </c>
      <c r="D59" s="60" t="s">
        <v>18</v>
      </c>
      <c r="E59" s="61" t="b">
        <v>0</v>
      </c>
      <c r="F59" s="60" t="s">
        <v>3152</v>
      </c>
      <c r="G59" s="108">
        <v>0</v>
      </c>
      <c r="H59" s="108">
        <v>1</v>
      </c>
      <c r="I59" s="117"/>
    </row>
    <row r="60" spans="2:9" ht="45" x14ac:dyDescent="0.25">
      <c r="B60" s="59" t="s">
        <v>3153</v>
      </c>
      <c r="C60" s="60" t="s">
        <v>3154</v>
      </c>
      <c r="D60" s="60" t="s">
        <v>18</v>
      </c>
      <c r="E60" s="61" t="b">
        <v>0</v>
      </c>
      <c r="F60" s="60" t="s">
        <v>3155</v>
      </c>
      <c r="G60" s="108">
        <v>0</v>
      </c>
      <c r="H60" s="108">
        <v>1</v>
      </c>
      <c r="I60" s="117"/>
    </row>
    <row r="61" spans="2:9" ht="30" x14ac:dyDescent="0.25">
      <c r="B61" s="59" t="s">
        <v>3156</v>
      </c>
      <c r="C61" s="60" t="s">
        <v>3157</v>
      </c>
      <c r="D61" s="60" t="s">
        <v>18</v>
      </c>
      <c r="E61" s="61" t="b">
        <v>0</v>
      </c>
      <c r="F61" s="60" t="s">
        <v>3158</v>
      </c>
      <c r="G61" s="108">
        <v>0</v>
      </c>
      <c r="H61" s="108">
        <v>1</v>
      </c>
      <c r="I61" s="117"/>
    </row>
    <row r="62" spans="2:9" x14ac:dyDescent="0.25">
      <c r="B62" s="59" t="s">
        <v>3159</v>
      </c>
      <c r="C62" s="60" t="s">
        <v>3160</v>
      </c>
      <c r="D62" s="60" t="s">
        <v>18</v>
      </c>
      <c r="E62" s="61" t="b">
        <v>0</v>
      </c>
      <c r="F62" s="60" t="s">
        <v>3161</v>
      </c>
      <c r="G62" s="108">
        <v>0</v>
      </c>
      <c r="H62" s="108">
        <v>1</v>
      </c>
      <c r="I62" s="117"/>
    </row>
    <row r="63" spans="2:9" x14ac:dyDescent="0.25">
      <c r="B63" s="59" t="s">
        <v>3162</v>
      </c>
      <c r="C63" s="60" t="s">
        <v>3163</v>
      </c>
      <c r="D63" s="60" t="s">
        <v>18</v>
      </c>
      <c r="E63" s="61" t="b">
        <v>0</v>
      </c>
      <c r="F63" s="60" t="s">
        <v>3164</v>
      </c>
      <c r="G63" s="108">
        <v>0</v>
      </c>
      <c r="H63" s="108">
        <v>1</v>
      </c>
      <c r="I63" s="117"/>
    </row>
    <row r="64" spans="2:9" ht="30" x14ac:dyDescent="0.25">
      <c r="B64" s="59" t="s">
        <v>3165</v>
      </c>
      <c r="C64" s="60" t="s">
        <v>3166</v>
      </c>
      <c r="D64" s="60" t="s">
        <v>18</v>
      </c>
      <c r="E64" s="61" t="b">
        <v>0</v>
      </c>
      <c r="F64" s="60" t="s">
        <v>3167</v>
      </c>
      <c r="G64" s="108">
        <v>0</v>
      </c>
      <c r="H64" s="108">
        <v>1</v>
      </c>
      <c r="I64" s="117"/>
    </row>
    <row r="65" spans="2:9" ht="30" x14ac:dyDescent="0.25">
      <c r="B65" s="59" t="s">
        <v>3168</v>
      </c>
      <c r="C65" s="60" t="s">
        <v>3169</v>
      </c>
      <c r="D65" s="60" t="s">
        <v>18</v>
      </c>
      <c r="E65" s="61" t="b">
        <v>1</v>
      </c>
      <c r="F65" s="60" t="s">
        <v>3170</v>
      </c>
      <c r="G65" s="108">
        <v>1</v>
      </c>
      <c r="H65" s="108">
        <v>0</v>
      </c>
      <c r="I65" s="117"/>
    </row>
    <row r="66" spans="2:9" ht="45" x14ac:dyDescent="0.25">
      <c r="B66" s="59" t="s">
        <v>3171</v>
      </c>
      <c r="C66" s="60" t="s">
        <v>3172</v>
      </c>
      <c r="D66" s="60" t="s">
        <v>18</v>
      </c>
      <c r="E66" s="61" t="b">
        <v>0</v>
      </c>
      <c r="F66" s="60" t="s">
        <v>3173</v>
      </c>
      <c r="G66" s="108">
        <v>0</v>
      </c>
      <c r="H66" s="108">
        <v>1</v>
      </c>
      <c r="I66" s="117"/>
    </row>
    <row r="67" spans="2:9" ht="30" x14ac:dyDescent="0.25">
      <c r="B67" s="59" t="s">
        <v>3174</v>
      </c>
      <c r="C67" s="60" t="s">
        <v>3175</v>
      </c>
      <c r="D67" s="60" t="s">
        <v>18</v>
      </c>
      <c r="E67" s="61" t="b">
        <v>0</v>
      </c>
      <c r="F67" s="60" t="s">
        <v>3176</v>
      </c>
      <c r="G67" s="108">
        <v>0</v>
      </c>
      <c r="H67" s="108">
        <v>1</v>
      </c>
      <c r="I67" s="117"/>
    </row>
    <row r="68" spans="2:9" ht="30" x14ac:dyDescent="0.25">
      <c r="B68" s="56" t="s">
        <v>3177</v>
      </c>
      <c r="C68" s="57" t="s">
        <v>3178</v>
      </c>
      <c r="D68" s="57" t="s">
        <v>50</v>
      </c>
      <c r="E68" s="58" t="b">
        <v>1</v>
      </c>
      <c r="F68" s="57" t="s">
        <v>3179</v>
      </c>
      <c r="G68" s="107">
        <v>1</v>
      </c>
      <c r="H68" s="107">
        <v>0</v>
      </c>
      <c r="I68" s="117"/>
    </row>
    <row r="69" spans="2:9" x14ac:dyDescent="0.25">
      <c r="B69" s="56" t="s">
        <v>3180</v>
      </c>
      <c r="C69" s="57" t="s">
        <v>3181</v>
      </c>
      <c r="D69" s="57" t="s">
        <v>24</v>
      </c>
      <c r="E69" s="58" t="b">
        <v>1</v>
      </c>
      <c r="F69" s="57" t="s">
        <v>3182</v>
      </c>
      <c r="G69" s="107">
        <v>1</v>
      </c>
      <c r="H69" s="107">
        <v>0</v>
      </c>
      <c r="I69" s="117"/>
    </row>
    <row r="70" spans="2:9" ht="30" x14ac:dyDescent="0.25">
      <c r="B70" s="56" t="s">
        <v>2986</v>
      </c>
      <c r="C70" s="57" t="s">
        <v>1587</v>
      </c>
      <c r="D70" s="57" t="s">
        <v>24</v>
      </c>
      <c r="E70" s="58" t="b">
        <v>1</v>
      </c>
      <c r="F70" s="57" t="s">
        <v>3183</v>
      </c>
      <c r="G70" s="107">
        <v>1</v>
      </c>
      <c r="H70" s="107">
        <v>0</v>
      </c>
      <c r="I70" s="117"/>
    </row>
    <row r="71" spans="2:9" ht="30" x14ac:dyDescent="0.25">
      <c r="B71" s="56" t="s">
        <v>3184</v>
      </c>
      <c r="C71" s="57" t="s">
        <v>3185</v>
      </c>
      <c r="D71" s="57" t="s">
        <v>24</v>
      </c>
      <c r="E71" s="58" t="b">
        <v>0</v>
      </c>
      <c r="F71" s="57" t="s">
        <v>3186</v>
      </c>
      <c r="G71" s="107">
        <v>0</v>
      </c>
      <c r="H71" s="107">
        <v>2</v>
      </c>
      <c r="I71" s="117"/>
    </row>
    <row r="72" spans="2:9" ht="30" x14ac:dyDescent="0.25">
      <c r="B72" s="56" t="s">
        <v>3187</v>
      </c>
      <c r="C72" s="57" t="s">
        <v>3188</v>
      </c>
      <c r="D72" s="57" t="s">
        <v>24</v>
      </c>
      <c r="E72" s="58" t="b">
        <v>0</v>
      </c>
      <c r="F72" s="57" t="s">
        <v>3189</v>
      </c>
      <c r="G72" s="107">
        <v>0</v>
      </c>
      <c r="H72" s="107">
        <v>1</v>
      </c>
      <c r="I72" s="117"/>
    </row>
    <row r="73" spans="2:9" ht="30" x14ac:dyDescent="0.25">
      <c r="B73" s="56" t="s">
        <v>3190</v>
      </c>
      <c r="C73" s="57" t="s">
        <v>3191</v>
      </c>
      <c r="D73" s="57" t="s">
        <v>24</v>
      </c>
      <c r="E73" s="58" t="b">
        <v>1</v>
      </c>
      <c r="F73" s="57" t="s">
        <v>3192</v>
      </c>
      <c r="G73" s="107">
        <v>1</v>
      </c>
      <c r="H73" s="107">
        <v>0</v>
      </c>
      <c r="I73" s="117"/>
    </row>
    <row r="74" spans="2:9" ht="45" x14ac:dyDescent="0.25">
      <c r="B74" s="56" t="s">
        <v>3193</v>
      </c>
      <c r="C74" s="57" t="s">
        <v>3194</v>
      </c>
      <c r="D74" s="57" t="s">
        <v>24</v>
      </c>
      <c r="E74" s="58" t="b">
        <v>0</v>
      </c>
      <c r="F74" s="57" t="s">
        <v>3195</v>
      </c>
      <c r="G74" s="107">
        <v>0</v>
      </c>
      <c r="H74" s="107">
        <v>1</v>
      </c>
      <c r="I74" s="117"/>
    </row>
    <row r="75" spans="2:9" ht="30" x14ac:dyDescent="0.25">
      <c r="B75" s="56" t="s">
        <v>3196</v>
      </c>
      <c r="C75" s="57" t="s">
        <v>3197</v>
      </c>
      <c r="D75" s="57" t="s">
        <v>24</v>
      </c>
      <c r="E75" s="58" t="b">
        <v>1</v>
      </c>
      <c r="F75" s="57" t="s">
        <v>3198</v>
      </c>
      <c r="G75" s="107">
        <v>1</v>
      </c>
      <c r="H75" s="107">
        <v>0</v>
      </c>
      <c r="I75" s="117"/>
    </row>
    <row r="76" spans="2:9" x14ac:dyDescent="0.25">
      <c r="B76" s="56" t="s">
        <v>3199</v>
      </c>
      <c r="C76" s="57" t="s">
        <v>3200</v>
      </c>
      <c r="D76" s="57" t="s">
        <v>24</v>
      </c>
      <c r="E76" s="58" t="b">
        <v>0</v>
      </c>
      <c r="F76" s="57" t="s">
        <v>3201</v>
      </c>
      <c r="G76" s="107">
        <v>0</v>
      </c>
      <c r="H76" s="107">
        <v>1</v>
      </c>
      <c r="I76" s="117"/>
    </row>
    <row r="77" spans="2:9" ht="30" x14ac:dyDescent="0.25">
      <c r="B77" s="56" t="s">
        <v>3202</v>
      </c>
      <c r="C77" s="57" t="s">
        <v>3203</v>
      </c>
      <c r="D77" s="57" t="s">
        <v>24</v>
      </c>
      <c r="E77" s="58" t="b">
        <v>0</v>
      </c>
      <c r="F77" s="57" t="s">
        <v>3204</v>
      </c>
      <c r="G77" s="107">
        <v>0</v>
      </c>
      <c r="H77" s="107">
        <v>1</v>
      </c>
      <c r="I77" s="117"/>
    </row>
    <row r="78" spans="2:9" ht="30" x14ac:dyDescent="0.25">
      <c r="B78" s="56" t="s">
        <v>3205</v>
      </c>
      <c r="C78" s="57" t="s">
        <v>3206</v>
      </c>
      <c r="D78" s="57" t="s">
        <v>24</v>
      </c>
      <c r="E78" s="58" t="b">
        <v>1</v>
      </c>
      <c r="F78" s="57" t="s">
        <v>3207</v>
      </c>
      <c r="G78" s="107">
        <v>1</v>
      </c>
      <c r="H78" s="107">
        <v>0</v>
      </c>
      <c r="I78" s="117"/>
    </row>
    <row r="79" spans="2:9" ht="30" x14ac:dyDescent="0.25">
      <c r="B79" s="56" t="s">
        <v>3047</v>
      </c>
      <c r="C79" s="57" t="s">
        <v>3208</v>
      </c>
      <c r="D79" s="57" t="s">
        <v>24</v>
      </c>
      <c r="E79" s="58" t="b">
        <v>1</v>
      </c>
      <c r="F79" s="57" t="s">
        <v>3209</v>
      </c>
      <c r="G79" s="107">
        <v>1</v>
      </c>
      <c r="H79" s="107">
        <v>0</v>
      </c>
      <c r="I79" s="117"/>
    </row>
    <row r="80" spans="2:9" x14ac:dyDescent="0.25">
      <c r="B80" s="56" t="s">
        <v>3210</v>
      </c>
      <c r="C80" s="57" t="s">
        <v>3211</v>
      </c>
      <c r="D80" s="57" t="s">
        <v>24</v>
      </c>
      <c r="E80" s="58" t="b">
        <v>0</v>
      </c>
      <c r="F80" s="57" t="s">
        <v>3212</v>
      </c>
      <c r="G80" s="107">
        <v>0</v>
      </c>
      <c r="H80" s="107">
        <v>1</v>
      </c>
      <c r="I80" s="117"/>
    </row>
    <row r="81" spans="2:9" ht="30" x14ac:dyDescent="0.25">
      <c r="B81" s="56" t="s">
        <v>3213</v>
      </c>
      <c r="C81" s="57" t="s">
        <v>3214</v>
      </c>
      <c r="D81" s="57" t="s">
        <v>24</v>
      </c>
      <c r="E81" s="58" t="b">
        <v>0</v>
      </c>
      <c r="F81" s="57" t="s">
        <v>3215</v>
      </c>
      <c r="G81" s="107">
        <v>0</v>
      </c>
      <c r="H81" s="107">
        <v>1</v>
      </c>
      <c r="I81" s="117"/>
    </row>
    <row r="82" spans="2:9" ht="30" x14ac:dyDescent="0.25">
      <c r="B82" s="56" t="s">
        <v>3216</v>
      </c>
      <c r="C82" s="57" t="s">
        <v>3217</v>
      </c>
      <c r="D82" s="57" t="s">
        <v>24</v>
      </c>
      <c r="E82" s="58" t="b">
        <v>0</v>
      </c>
      <c r="F82" s="57" t="s">
        <v>3218</v>
      </c>
      <c r="G82" s="107">
        <v>0</v>
      </c>
      <c r="H82" s="107">
        <v>1</v>
      </c>
      <c r="I82" s="117"/>
    </row>
    <row r="83" spans="2:9" ht="30" x14ac:dyDescent="0.25">
      <c r="B83" s="56" t="s">
        <v>3216</v>
      </c>
      <c r="C83" s="57" t="s">
        <v>3219</v>
      </c>
      <c r="D83" s="57" t="s">
        <v>24</v>
      </c>
      <c r="E83" s="58" t="b">
        <v>0</v>
      </c>
      <c r="F83" s="57" t="s">
        <v>3220</v>
      </c>
      <c r="G83" s="107">
        <v>0</v>
      </c>
      <c r="H83" s="107">
        <v>1</v>
      </c>
      <c r="I83" s="117"/>
    </row>
    <row r="84" spans="2:9" ht="30" x14ac:dyDescent="0.25">
      <c r="B84" s="56" t="s">
        <v>3221</v>
      </c>
      <c r="C84" s="57" t="s">
        <v>3222</v>
      </c>
      <c r="D84" s="57" t="s">
        <v>24</v>
      </c>
      <c r="E84" s="58" t="b">
        <v>1</v>
      </c>
      <c r="F84" s="57" t="s">
        <v>3223</v>
      </c>
      <c r="G84" s="107">
        <v>1</v>
      </c>
      <c r="H84" s="107">
        <v>0</v>
      </c>
      <c r="I84" s="117"/>
    </row>
    <row r="85" spans="2:9" ht="30" x14ac:dyDescent="0.25">
      <c r="B85" s="56" t="s">
        <v>3224</v>
      </c>
      <c r="C85" s="57" t="s">
        <v>3225</v>
      </c>
      <c r="D85" s="57" t="s">
        <v>24</v>
      </c>
      <c r="E85" s="58" t="b">
        <v>0</v>
      </c>
      <c r="F85" s="57" t="s">
        <v>3226</v>
      </c>
      <c r="G85" s="107">
        <v>0</v>
      </c>
      <c r="H85" s="107">
        <v>1</v>
      </c>
      <c r="I85" s="117"/>
    </row>
    <row r="86" spans="2:9" ht="30" x14ac:dyDescent="0.25">
      <c r="B86" s="56" t="s">
        <v>3065</v>
      </c>
      <c r="C86" s="57" t="s">
        <v>3227</v>
      </c>
      <c r="D86" s="57" t="s">
        <v>24</v>
      </c>
      <c r="E86" s="58" t="b">
        <v>1</v>
      </c>
      <c r="F86" s="57" t="s">
        <v>3228</v>
      </c>
      <c r="G86" s="107">
        <v>1</v>
      </c>
      <c r="H86" s="107">
        <v>0</v>
      </c>
      <c r="I86" s="117"/>
    </row>
    <row r="87" spans="2:9" ht="30" x14ac:dyDescent="0.25">
      <c r="B87" s="56" t="s">
        <v>3229</v>
      </c>
      <c r="C87" s="57" t="s">
        <v>3230</v>
      </c>
      <c r="D87" s="57" t="s">
        <v>24</v>
      </c>
      <c r="E87" s="58" t="b">
        <v>0</v>
      </c>
      <c r="F87" s="57" t="s">
        <v>3231</v>
      </c>
      <c r="G87" s="107">
        <v>0</v>
      </c>
      <c r="H87" s="107">
        <v>1</v>
      </c>
      <c r="I87" s="117"/>
    </row>
    <row r="88" spans="2:9" ht="30" x14ac:dyDescent="0.25">
      <c r="B88" s="56" t="s">
        <v>3229</v>
      </c>
      <c r="C88" s="57" t="s">
        <v>3232</v>
      </c>
      <c r="D88" s="57" t="s">
        <v>24</v>
      </c>
      <c r="E88" s="58" t="b">
        <v>0</v>
      </c>
      <c r="F88" s="57" t="s">
        <v>3233</v>
      </c>
      <c r="G88" s="107">
        <v>0</v>
      </c>
      <c r="H88" s="107">
        <v>1</v>
      </c>
      <c r="I88" s="117"/>
    </row>
    <row r="89" spans="2:9" ht="30" x14ac:dyDescent="0.25">
      <c r="B89" s="56" t="s">
        <v>3234</v>
      </c>
      <c r="C89" s="57" t="s">
        <v>3235</v>
      </c>
      <c r="D89" s="57" t="s">
        <v>24</v>
      </c>
      <c r="E89" s="58" t="b">
        <v>1</v>
      </c>
      <c r="F89" s="57" t="s">
        <v>3236</v>
      </c>
      <c r="G89" s="107">
        <v>1</v>
      </c>
      <c r="H89" s="107">
        <v>0</v>
      </c>
      <c r="I89" s="117"/>
    </row>
    <row r="90" spans="2:9" ht="45" x14ac:dyDescent="0.25">
      <c r="B90" s="56" t="s">
        <v>3237</v>
      </c>
      <c r="C90" s="57" t="s">
        <v>2747</v>
      </c>
      <c r="D90" s="57" t="s">
        <v>24</v>
      </c>
      <c r="E90" s="58" t="b">
        <v>0</v>
      </c>
      <c r="F90" s="57" t="s">
        <v>3238</v>
      </c>
      <c r="G90" s="107">
        <v>0</v>
      </c>
      <c r="H90" s="107">
        <v>1</v>
      </c>
      <c r="I90" s="117"/>
    </row>
    <row r="91" spans="2:9" ht="30" x14ac:dyDescent="0.25">
      <c r="B91" s="56" t="s">
        <v>3068</v>
      </c>
      <c r="C91" s="57" t="s">
        <v>3239</v>
      </c>
      <c r="D91" s="57" t="s">
        <v>24</v>
      </c>
      <c r="E91" s="58" t="b">
        <v>1</v>
      </c>
      <c r="F91" s="57" t="s">
        <v>3240</v>
      </c>
      <c r="G91" s="107">
        <v>1</v>
      </c>
      <c r="H91" s="107">
        <v>0</v>
      </c>
      <c r="I91" s="117"/>
    </row>
    <row r="92" spans="2:9" ht="30" x14ac:dyDescent="0.25">
      <c r="B92" s="56" t="s">
        <v>3241</v>
      </c>
      <c r="C92" s="57" t="s">
        <v>987</v>
      </c>
      <c r="D92" s="57" t="s">
        <v>24</v>
      </c>
      <c r="E92" s="58" t="b">
        <v>1</v>
      </c>
      <c r="F92" s="57" t="s">
        <v>3242</v>
      </c>
      <c r="G92" s="107">
        <v>1</v>
      </c>
      <c r="H92" s="107">
        <v>0</v>
      </c>
      <c r="I92" s="117"/>
    </row>
    <row r="93" spans="2:9" ht="30" x14ac:dyDescent="0.25">
      <c r="B93" s="56" t="s">
        <v>3243</v>
      </c>
      <c r="C93" s="57" t="s">
        <v>3244</v>
      </c>
      <c r="D93" s="57" t="s">
        <v>24</v>
      </c>
      <c r="E93" s="58" t="b">
        <v>0</v>
      </c>
      <c r="F93" s="57" t="s">
        <v>3245</v>
      </c>
      <c r="G93" s="107">
        <v>0</v>
      </c>
      <c r="H93" s="107">
        <v>1</v>
      </c>
      <c r="I93" s="117"/>
    </row>
    <row r="94" spans="2:9" ht="30" x14ac:dyDescent="0.25">
      <c r="B94" s="56" t="s">
        <v>3246</v>
      </c>
      <c r="C94" s="57" t="s">
        <v>3247</v>
      </c>
      <c r="D94" s="57" t="s">
        <v>24</v>
      </c>
      <c r="E94" s="58" t="b">
        <v>0</v>
      </c>
      <c r="F94" s="57" t="s">
        <v>3248</v>
      </c>
      <c r="G94" s="107">
        <v>0</v>
      </c>
      <c r="H94" s="107">
        <v>1</v>
      </c>
      <c r="I94" s="117"/>
    </row>
    <row r="95" spans="2:9" ht="30" x14ac:dyDescent="0.25">
      <c r="B95" s="56" t="s">
        <v>3249</v>
      </c>
      <c r="C95" s="57" t="s">
        <v>3250</v>
      </c>
      <c r="D95" s="57" t="s">
        <v>24</v>
      </c>
      <c r="E95" s="58" t="b">
        <v>0</v>
      </c>
      <c r="F95" s="57" t="s">
        <v>3251</v>
      </c>
      <c r="G95" s="107">
        <v>0</v>
      </c>
      <c r="H95" s="107">
        <v>1</v>
      </c>
      <c r="I95" s="117"/>
    </row>
    <row r="96" spans="2:9" ht="30" x14ac:dyDescent="0.25">
      <c r="B96" s="56" t="s">
        <v>3249</v>
      </c>
      <c r="C96" s="57" t="s">
        <v>3252</v>
      </c>
      <c r="D96" s="57" t="s">
        <v>24</v>
      </c>
      <c r="E96" s="58" t="b">
        <v>0</v>
      </c>
      <c r="F96" s="57" t="s">
        <v>3253</v>
      </c>
      <c r="G96" s="107">
        <v>0</v>
      </c>
      <c r="H96" s="107">
        <v>1</v>
      </c>
      <c r="I96" s="117"/>
    </row>
    <row r="97" spans="2:9" ht="30" x14ac:dyDescent="0.25">
      <c r="B97" s="56" t="s">
        <v>3254</v>
      </c>
      <c r="C97" s="57" t="s">
        <v>3255</v>
      </c>
      <c r="D97" s="57" t="s">
        <v>24</v>
      </c>
      <c r="E97" s="58" t="b">
        <v>1</v>
      </c>
      <c r="F97" s="57" t="s">
        <v>3256</v>
      </c>
      <c r="G97" s="107">
        <v>1</v>
      </c>
      <c r="H97" s="107">
        <v>0</v>
      </c>
      <c r="I97" s="117"/>
    </row>
    <row r="98" spans="2:9" ht="30" x14ac:dyDescent="0.25">
      <c r="B98" s="56" t="s">
        <v>3257</v>
      </c>
      <c r="C98" s="57" t="s">
        <v>3258</v>
      </c>
      <c r="D98" s="57" t="s">
        <v>24</v>
      </c>
      <c r="E98" s="58" t="b">
        <v>1</v>
      </c>
      <c r="F98" s="57" t="s">
        <v>3259</v>
      </c>
      <c r="G98" s="107">
        <v>1</v>
      </c>
      <c r="H98" s="107">
        <v>0</v>
      </c>
      <c r="I98" s="117"/>
    </row>
    <row r="99" spans="2:9" ht="30" x14ac:dyDescent="0.25">
      <c r="B99" s="56" t="s">
        <v>3260</v>
      </c>
      <c r="C99" s="57" t="s">
        <v>2626</v>
      </c>
      <c r="D99" s="57" t="s">
        <v>24</v>
      </c>
      <c r="E99" s="58" t="b">
        <v>1</v>
      </c>
      <c r="F99" s="57" t="s">
        <v>3261</v>
      </c>
      <c r="G99" s="107">
        <v>1</v>
      </c>
      <c r="H99" s="107">
        <v>0</v>
      </c>
      <c r="I99" s="117"/>
    </row>
    <row r="100" spans="2:9" x14ac:dyDescent="0.25">
      <c r="B100" s="56" t="s">
        <v>3083</v>
      </c>
      <c r="C100" s="57" t="s">
        <v>3262</v>
      </c>
      <c r="D100" s="57" t="s">
        <v>24</v>
      </c>
      <c r="E100" s="58" t="b">
        <v>0</v>
      </c>
      <c r="F100" s="57" t="s">
        <v>3263</v>
      </c>
      <c r="G100" s="107">
        <v>0</v>
      </c>
      <c r="H100" s="107">
        <v>1</v>
      </c>
      <c r="I100" s="117"/>
    </row>
    <row r="101" spans="2:9" x14ac:dyDescent="0.25">
      <c r="B101" s="56" t="s">
        <v>3264</v>
      </c>
      <c r="C101" s="57" t="s">
        <v>3265</v>
      </c>
      <c r="D101" s="57" t="s">
        <v>24</v>
      </c>
      <c r="E101" s="58" t="b">
        <v>0</v>
      </c>
      <c r="F101" s="57" t="s">
        <v>3266</v>
      </c>
      <c r="G101" s="107">
        <v>0</v>
      </c>
      <c r="H101" s="107">
        <v>1</v>
      </c>
      <c r="I101" s="117"/>
    </row>
    <row r="102" spans="2:9" ht="45" x14ac:dyDescent="0.25">
      <c r="B102" s="56" t="s">
        <v>3264</v>
      </c>
      <c r="C102" s="57" t="s">
        <v>3267</v>
      </c>
      <c r="D102" s="57" t="s">
        <v>24</v>
      </c>
      <c r="E102" s="58" t="b">
        <v>0</v>
      </c>
      <c r="F102" s="57" t="s">
        <v>3268</v>
      </c>
      <c r="G102" s="107">
        <v>0</v>
      </c>
      <c r="H102" s="107">
        <v>1</v>
      </c>
      <c r="I102" s="117"/>
    </row>
    <row r="103" spans="2:9" ht="30" x14ac:dyDescent="0.25">
      <c r="B103" s="56" t="s">
        <v>3269</v>
      </c>
      <c r="C103" s="57" t="s">
        <v>3270</v>
      </c>
      <c r="D103" s="57" t="s">
        <v>5297</v>
      </c>
      <c r="E103" s="58" t="b">
        <v>0</v>
      </c>
      <c r="F103" s="57" t="s">
        <v>3271</v>
      </c>
      <c r="G103" s="107">
        <v>0</v>
      </c>
      <c r="H103" s="107">
        <v>1</v>
      </c>
      <c r="I103" s="117" t="s">
        <v>5298</v>
      </c>
    </row>
    <row r="104" spans="2:9" ht="30" x14ac:dyDescent="0.25">
      <c r="B104" s="56" t="s">
        <v>3272</v>
      </c>
      <c r="C104" s="57" t="s">
        <v>3273</v>
      </c>
      <c r="D104" s="57" t="s">
        <v>24</v>
      </c>
      <c r="E104" s="58" t="b">
        <v>0</v>
      </c>
      <c r="F104" s="57" t="s">
        <v>3274</v>
      </c>
      <c r="G104" s="107">
        <v>0</v>
      </c>
      <c r="H104" s="107">
        <v>1</v>
      </c>
      <c r="I104" s="117"/>
    </row>
    <row r="105" spans="2:9" ht="75" x14ac:dyDescent="0.25">
      <c r="B105" s="56" t="s">
        <v>3272</v>
      </c>
      <c r="C105" s="57" t="s">
        <v>3275</v>
      </c>
      <c r="D105" s="57" t="s">
        <v>24</v>
      </c>
      <c r="E105" s="58" t="b">
        <v>0</v>
      </c>
      <c r="F105" s="57" t="s">
        <v>3276</v>
      </c>
      <c r="G105" s="107">
        <v>0</v>
      </c>
      <c r="H105" s="107">
        <v>3</v>
      </c>
      <c r="I105" s="117" t="s">
        <v>5323</v>
      </c>
    </row>
    <row r="106" spans="2:9" ht="30" x14ac:dyDescent="0.25">
      <c r="B106" s="56" t="s">
        <v>3277</v>
      </c>
      <c r="C106" s="57" t="s">
        <v>3278</v>
      </c>
      <c r="D106" s="57" t="s">
        <v>24</v>
      </c>
      <c r="E106" s="58" t="b">
        <v>0</v>
      </c>
      <c r="F106" s="57" t="s">
        <v>3279</v>
      </c>
      <c r="G106" s="107">
        <v>0</v>
      </c>
      <c r="H106" s="107">
        <v>1</v>
      </c>
      <c r="I106" s="117"/>
    </row>
    <row r="107" spans="2:9" ht="45" x14ac:dyDescent="0.25">
      <c r="B107" s="56" t="s">
        <v>3280</v>
      </c>
      <c r="C107" s="57" t="s">
        <v>446</v>
      </c>
      <c r="D107" s="57" t="s">
        <v>24</v>
      </c>
      <c r="E107" s="58" t="b">
        <v>0</v>
      </c>
      <c r="F107" s="57" t="s">
        <v>3281</v>
      </c>
      <c r="G107" s="107">
        <v>0</v>
      </c>
      <c r="H107" s="107">
        <v>1</v>
      </c>
      <c r="I107" s="117"/>
    </row>
    <row r="108" spans="2:9" ht="30" x14ac:dyDescent="0.25">
      <c r="B108" s="56" t="s">
        <v>3282</v>
      </c>
      <c r="C108" s="57" t="s">
        <v>3283</v>
      </c>
      <c r="D108" s="57" t="s">
        <v>24</v>
      </c>
      <c r="E108" s="58" t="b">
        <v>1</v>
      </c>
      <c r="F108" s="57" t="s">
        <v>3284</v>
      </c>
      <c r="G108" s="107">
        <v>1</v>
      </c>
      <c r="H108" s="107">
        <v>0</v>
      </c>
      <c r="I108" s="117"/>
    </row>
    <row r="109" spans="2:9" ht="45" x14ac:dyDescent="0.25">
      <c r="B109" s="56" t="s">
        <v>3103</v>
      </c>
      <c r="C109" s="57" t="s">
        <v>3285</v>
      </c>
      <c r="D109" s="57" t="s">
        <v>24</v>
      </c>
      <c r="E109" s="58" t="b">
        <v>1</v>
      </c>
      <c r="F109" s="57" t="s">
        <v>3286</v>
      </c>
      <c r="G109" s="107">
        <v>1</v>
      </c>
      <c r="H109" s="107">
        <v>0</v>
      </c>
      <c r="I109" s="117"/>
    </row>
    <row r="110" spans="2:9" ht="45" x14ac:dyDescent="0.25">
      <c r="B110" s="56" t="s">
        <v>3287</v>
      </c>
      <c r="C110" s="57" t="s">
        <v>1969</v>
      </c>
      <c r="D110" s="57" t="s">
        <v>24</v>
      </c>
      <c r="E110" s="58" t="b">
        <v>0</v>
      </c>
      <c r="F110" s="57" t="s">
        <v>3288</v>
      </c>
      <c r="G110" s="107">
        <v>0</v>
      </c>
      <c r="H110" s="107">
        <v>1</v>
      </c>
      <c r="I110" s="117"/>
    </row>
    <row r="111" spans="2:9" ht="45" x14ac:dyDescent="0.25">
      <c r="B111" s="56" t="s">
        <v>3118</v>
      </c>
      <c r="C111" s="57" t="s">
        <v>3289</v>
      </c>
      <c r="D111" s="57" t="s">
        <v>24</v>
      </c>
      <c r="E111" s="58" t="b">
        <v>0</v>
      </c>
      <c r="F111" s="57" t="s">
        <v>3290</v>
      </c>
      <c r="G111" s="107">
        <v>0</v>
      </c>
      <c r="H111" s="107">
        <v>1</v>
      </c>
      <c r="I111" s="117"/>
    </row>
    <row r="112" spans="2:9" ht="30" x14ac:dyDescent="0.25">
      <c r="B112" s="56" t="s">
        <v>3291</v>
      </c>
      <c r="C112" s="57" t="s">
        <v>3292</v>
      </c>
      <c r="D112" s="57" t="s">
        <v>24</v>
      </c>
      <c r="E112" s="58" t="b">
        <v>0</v>
      </c>
      <c r="F112" s="57" t="s">
        <v>3293</v>
      </c>
      <c r="G112" s="107">
        <v>0</v>
      </c>
      <c r="H112" s="107">
        <v>1</v>
      </c>
      <c r="I112" s="117"/>
    </row>
    <row r="113" spans="2:9" ht="30" x14ac:dyDescent="0.25">
      <c r="B113" s="56" t="s">
        <v>3294</v>
      </c>
      <c r="C113" s="57" t="s">
        <v>3295</v>
      </c>
      <c r="D113" s="57" t="s">
        <v>24</v>
      </c>
      <c r="E113" s="58" t="b">
        <v>0</v>
      </c>
      <c r="F113" s="57" t="s">
        <v>3296</v>
      </c>
      <c r="G113" s="107">
        <v>0</v>
      </c>
      <c r="H113" s="107">
        <v>2</v>
      </c>
      <c r="I113" s="117"/>
    </row>
    <row r="114" spans="2:9" x14ac:dyDescent="0.25">
      <c r="B114" s="56" t="s">
        <v>3124</v>
      </c>
      <c r="C114" s="57" t="s">
        <v>3297</v>
      </c>
      <c r="D114" s="57" t="s">
        <v>24</v>
      </c>
      <c r="E114" s="58" t="b">
        <v>0</v>
      </c>
      <c r="F114" s="57" t="s">
        <v>3298</v>
      </c>
      <c r="G114" s="107">
        <v>0</v>
      </c>
      <c r="H114" s="107">
        <v>1</v>
      </c>
      <c r="I114" s="117"/>
    </row>
    <row r="115" spans="2:9" ht="30" x14ac:dyDescent="0.25">
      <c r="B115" s="56" t="s">
        <v>3299</v>
      </c>
      <c r="C115" s="57" t="s">
        <v>3300</v>
      </c>
      <c r="D115" s="57" t="s">
        <v>24</v>
      </c>
      <c r="E115" s="58" t="b">
        <v>0</v>
      </c>
      <c r="F115" s="57" t="s">
        <v>3301</v>
      </c>
      <c r="G115" s="107">
        <v>0</v>
      </c>
      <c r="H115" s="107">
        <v>1</v>
      </c>
      <c r="I115" s="117"/>
    </row>
    <row r="116" spans="2:9" ht="75" x14ac:dyDescent="0.25">
      <c r="B116" s="56" t="s">
        <v>3126</v>
      </c>
      <c r="C116" s="57" t="s">
        <v>3302</v>
      </c>
      <c r="D116" s="57" t="s">
        <v>24</v>
      </c>
      <c r="E116" s="58" t="b">
        <v>0</v>
      </c>
      <c r="F116" s="57" t="s">
        <v>3303</v>
      </c>
      <c r="G116" s="107">
        <v>0</v>
      </c>
      <c r="H116" s="107">
        <v>3</v>
      </c>
      <c r="I116" s="118" t="s">
        <v>5324</v>
      </c>
    </row>
    <row r="117" spans="2:9" ht="30" x14ac:dyDescent="0.25">
      <c r="B117" s="56" t="s">
        <v>3304</v>
      </c>
      <c r="C117" s="57" t="s">
        <v>3305</v>
      </c>
      <c r="D117" s="57" t="s">
        <v>24</v>
      </c>
      <c r="E117" s="58" t="b">
        <v>1</v>
      </c>
      <c r="F117" s="57" t="s">
        <v>3306</v>
      </c>
      <c r="G117" s="107">
        <v>1</v>
      </c>
      <c r="H117" s="107">
        <v>0</v>
      </c>
      <c r="I117" s="117"/>
    </row>
    <row r="118" spans="2:9" ht="30" x14ac:dyDescent="0.25">
      <c r="B118" s="56" t="s">
        <v>3129</v>
      </c>
      <c r="C118" s="57" t="s">
        <v>3307</v>
      </c>
      <c r="D118" s="57" t="s">
        <v>24</v>
      </c>
      <c r="E118" s="58" t="b">
        <v>0</v>
      </c>
      <c r="F118" s="57" t="s">
        <v>3308</v>
      </c>
      <c r="G118" s="107">
        <v>0</v>
      </c>
      <c r="H118" s="107">
        <v>1</v>
      </c>
      <c r="I118" s="117"/>
    </row>
    <row r="119" spans="2:9" ht="30" x14ac:dyDescent="0.25">
      <c r="B119" s="56" t="s">
        <v>3129</v>
      </c>
      <c r="C119" s="57" t="s">
        <v>3309</v>
      </c>
      <c r="D119" s="57" t="s">
        <v>24</v>
      </c>
      <c r="E119" s="58" t="b">
        <v>1</v>
      </c>
      <c r="F119" s="57" t="s">
        <v>3310</v>
      </c>
      <c r="G119" s="107">
        <v>1</v>
      </c>
      <c r="H119" s="107">
        <v>0</v>
      </c>
      <c r="I119" s="117"/>
    </row>
    <row r="120" spans="2:9" x14ac:dyDescent="0.25">
      <c r="B120" s="56" t="s">
        <v>3311</v>
      </c>
      <c r="C120" s="57" t="s">
        <v>3312</v>
      </c>
      <c r="D120" s="57" t="s">
        <v>24</v>
      </c>
      <c r="E120" s="58" t="b">
        <v>1</v>
      </c>
      <c r="F120" s="57" t="s">
        <v>3313</v>
      </c>
      <c r="G120" s="107">
        <v>1</v>
      </c>
      <c r="H120" s="107">
        <v>0</v>
      </c>
      <c r="I120" s="117"/>
    </row>
    <row r="121" spans="2:9" ht="30" x14ac:dyDescent="0.25">
      <c r="B121" s="56" t="s">
        <v>3314</v>
      </c>
      <c r="C121" s="57" t="s">
        <v>3315</v>
      </c>
      <c r="D121" s="57" t="s">
        <v>24</v>
      </c>
      <c r="E121" s="58" t="b">
        <v>0</v>
      </c>
      <c r="F121" s="57" t="s">
        <v>3316</v>
      </c>
      <c r="G121" s="107">
        <v>0</v>
      </c>
      <c r="H121" s="107">
        <v>1</v>
      </c>
      <c r="I121" s="117"/>
    </row>
    <row r="122" spans="2:9" ht="30" x14ac:dyDescent="0.25">
      <c r="B122" s="56" t="s">
        <v>3317</v>
      </c>
      <c r="C122" s="57" t="s">
        <v>3318</v>
      </c>
      <c r="D122" s="57" t="s">
        <v>24</v>
      </c>
      <c r="E122" s="58" t="b">
        <v>0</v>
      </c>
      <c r="F122" s="57" t="s">
        <v>3319</v>
      </c>
      <c r="G122" s="107">
        <v>0</v>
      </c>
      <c r="H122" s="107">
        <v>1</v>
      </c>
      <c r="I122" s="117"/>
    </row>
    <row r="123" spans="2:9" ht="30" x14ac:dyDescent="0.25">
      <c r="B123" s="56" t="s">
        <v>3320</v>
      </c>
      <c r="C123" s="57" t="s">
        <v>3321</v>
      </c>
      <c r="D123" s="57" t="s">
        <v>24</v>
      </c>
      <c r="E123" s="58" t="b">
        <v>0</v>
      </c>
      <c r="F123" s="57" t="s">
        <v>3322</v>
      </c>
      <c r="G123" s="107">
        <v>0</v>
      </c>
      <c r="H123" s="107">
        <v>1</v>
      </c>
      <c r="I123" s="117"/>
    </row>
    <row r="124" spans="2:9" ht="30" x14ac:dyDescent="0.25">
      <c r="B124" s="56" t="s">
        <v>3323</v>
      </c>
      <c r="C124" s="57" t="s">
        <v>3324</v>
      </c>
      <c r="D124" s="57" t="s">
        <v>24</v>
      </c>
      <c r="E124" s="58" t="b">
        <v>0</v>
      </c>
      <c r="F124" s="57" t="s">
        <v>3325</v>
      </c>
      <c r="G124" s="107">
        <v>0</v>
      </c>
      <c r="H124" s="107">
        <v>1</v>
      </c>
      <c r="I124" s="117"/>
    </row>
    <row r="125" spans="2:9" ht="30" x14ac:dyDescent="0.25">
      <c r="B125" s="56" t="s">
        <v>3323</v>
      </c>
      <c r="C125" s="57" t="s">
        <v>3326</v>
      </c>
      <c r="D125" s="57" t="s">
        <v>24</v>
      </c>
      <c r="E125" s="58" t="b">
        <v>0</v>
      </c>
      <c r="F125" s="57" t="s">
        <v>3327</v>
      </c>
      <c r="G125" s="107">
        <v>0</v>
      </c>
      <c r="H125" s="107">
        <v>1</v>
      </c>
      <c r="I125" s="117"/>
    </row>
    <row r="126" spans="2:9" ht="30" x14ac:dyDescent="0.25">
      <c r="B126" s="56" t="s">
        <v>3328</v>
      </c>
      <c r="C126" s="57" t="s">
        <v>3329</v>
      </c>
      <c r="D126" s="57" t="s">
        <v>24</v>
      </c>
      <c r="E126" s="58" t="b">
        <v>0</v>
      </c>
      <c r="F126" s="57" t="s">
        <v>3330</v>
      </c>
      <c r="G126" s="107">
        <v>0</v>
      </c>
      <c r="H126" s="107">
        <v>1</v>
      </c>
      <c r="I126" s="117"/>
    </row>
    <row r="127" spans="2:9" ht="30" x14ac:dyDescent="0.25">
      <c r="B127" s="56" t="s">
        <v>3331</v>
      </c>
      <c r="C127" s="57" t="s">
        <v>3332</v>
      </c>
      <c r="D127" s="57" t="s">
        <v>24</v>
      </c>
      <c r="E127" s="58" t="b">
        <v>1</v>
      </c>
      <c r="F127" s="57" t="s">
        <v>3333</v>
      </c>
      <c r="G127" s="107">
        <v>1</v>
      </c>
      <c r="H127" s="107">
        <v>0</v>
      </c>
      <c r="I127" s="117"/>
    </row>
    <row r="128" spans="2:9" ht="30" x14ac:dyDescent="0.25">
      <c r="B128" s="56" t="s">
        <v>3018</v>
      </c>
      <c r="C128" s="57" t="s">
        <v>3334</v>
      </c>
      <c r="D128" s="57" t="s">
        <v>24</v>
      </c>
      <c r="E128" s="58" t="b">
        <v>0</v>
      </c>
      <c r="F128" s="57" t="s">
        <v>3335</v>
      </c>
      <c r="G128" s="107">
        <v>0</v>
      </c>
      <c r="H128" s="107">
        <v>1</v>
      </c>
      <c r="I128" s="117"/>
    </row>
    <row r="129" spans="2:9" ht="30" x14ac:dyDescent="0.25">
      <c r="B129" s="56" t="s">
        <v>3336</v>
      </c>
      <c r="C129" s="57" t="s">
        <v>3337</v>
      </c>
      <c r="D129" s="57" t="s">
        <v>24</v>
      </c>
      <c r="E129" s="58" t="b">
        <v>0</v>
      </c>
      <c r="F129" s="57" t="s">
        <v>3338</v>
      </c>
      <c r="G129" s="107">
        <v>0</v>
      </c>
      <c r="H129" s="107">
        <v>1</v>
      </c>
      <c r="I129" s="117"/>
    </row>
    <row r="130" spans="2:9" ht="45" x14ac:dyDescent="0.25">
      <c r="B130" s="56" t="s">
        <v>3339</v>
      </c>
      <c r="C130" s="57" t="s">
        <v>3340</v>
      </c>
      <c r="D130" s="57" t="s">
        <v>24</v>
      </c>
      <c r="E130" s="58" t="b">
        <v>0</v>
      </c>
      <c r="F130" s="57" t="s">
        <v>3341</v>
      </c>
      <c r="G130" s="107">
        <v>0</v>
      </c>
      <c r="H130" s="107">
        <v>1</v>
      </c>
      <c r="I130" s="117"/>
    </row>
    <row r="131" spans="2:9" ht="30" x14ac:dyDescent="0.25">
      <c r="B131" s="56" t="s">
        <v>3165</v>
      </c>
      <c r="C131" s="57" t="s">
        <v>3342</v>
      </c>
      <c r="D131" s="57" t="s">
        <v>24</v>
      </c>
      <c r="E131" s="58" t="b">
        <v>0</v>
      </c>
      <c r="F131" s="57" t="s">
        <v>3343</v>
      </c>
      <c r="G131" s="107">
        <v>0</v>
      </c>
      <c r="H131" s="107">
        <v>1</v>
      </c>
      <c r="I131" s="117"/>
    </row>
    <row r="132" spans="2:9" ht="90" x14ac:dyDescent="0.25">
      <c r="B132" s="56" t="s">
        <v>3021</v>
      </c>
      <c r="C132" s="57" t="s">
        <v>3344</v>
      </c>
      <c r="D132" s="57" t="s">
        <v>24</v>
      </c>
      <c r="E132" s="58" t="b">
        <v>1</v>
      </c>
      <c r="F132" s="57" t="s">
        <v>3345</v>
      </c>
      <c r="G132" s="107">
        <v>1</v>
      </c>
      <c r="H132" s="107">
        <v>1</v>
      </c>
      <c r="I132" s="117" t="s">
        <v>5325</v>
      </c>
    </row>
    <row r="133" spans="2:9" ht="30" x14ac:dyDescent="0.25">
      <c r="B133" s="56" t="s">
        <v>3024</v>
      </c>
      <c r="C133" s="57" t="s">
        <v>3346</v>
      </c>
      <c r="D133" s="57" t="s">
        <v>24</v>
      </c>
      <c r="E133" s="58" t="b">
        <v>0</v>
      </c>
      <c r="F133" s="57" t="s">
        <v>3347</v>
      </c>
      <c r="G133" s="107">
        <v>0</v>
      </c>
      <c r="H133" s="107">
        <v>1</v>
      </c>
      <c r="I133" s="117"/>
    </row>
    <row r="134" spans="2:9" ht="45" x14ac:dyDescent="0.25">
      <c r="B134" s="56" t="s">
        <v>3027</v>
      </c>
      <c r="C134" s="57" t="s">
        <v>3348</v>
      </c>
      <c r="D134" s="57" t="s">
        <v>24</v>
      </c>
      <c r="E134" s="58" t="b">
        <v>0</v>
      </c>
      <c r="F134" s="57" t="s">
        <v>3349</v>
      </c>
      <c r="G134" s="107">
        <v>0</v>
      </c>
      <c r="H134" s="107">
        <v>1</v>
      </c>
      <c r="I134" s="117"/>
    </row>
    <row r="135" spans="2:9" ht="30" x14ac:dyDescent="0.25">
      <c r="B135" s="56" t="s">
        <v>3350</v>
      </c>
      <c r="C135" s="57" t="s">
        <v>3351</v>
      </c>
      <c r="D135" s="57" t="s">
        <v>24</v>
      </c>
      <c r="E135" s="58" t="b">
        <v>1</v>
      </c>
      <c r="F135" s="57" t="s">
        <v>3352</v>
      </c>
      <c r="G135" s="107">
        <v>1</v>
      </c>
      <c r="H135" s="107">
        <v>0</v>
      </c>
      <c r="I135" s="117"/>
    </row>
    <row r="136" spans="2:9" x14ac:dyDescent="0.25">
      <c r="B136" s="56" t="s">
        <v>3350</v>
      </c>
      <c r="C136" s="57" t="s">
        <v>3353</v>
      </c>
      <c r="D136" s="57" t="s">
        <v>24</v>
      </c>
      <c r="E136" s="58" t="b">
        <v>1</v>
      </c>
      <c r="F136" s="57" t="s">
        <v>3354</v>
      </c>
      <c r="G136" s="107">
        <v>1</v>
      </c>
      <c r="H136" s="107">
        <v>0</v>
      </c>
      <c r="I136" s="117"/>
    </row>
    <row r="137" spans="2:9" ht="30" x14ac:dyDescent="0.25">
      <c r="B137" s="56" t="s">
        <v>3168</v>
      </c>
      <c r="C137" s="57" t="s">
        <v>3355</v>
      </c>
      <c r="D137" s="57" t="s">
        <v>24</v>
      </c>
      <c r="E137" s="58" t="b">
        <v>0</v>
      </c>
      <c r="F137" s="57" t="s">
        <v>3356</v>
      </c>
      <c r="G137" s="107">
        <v>0</v>
      </c>
      <c r="H137" s="107">
        <v>1</v>
      </c>
      <c r="I137" s="117"/>
    </row>
    <row r="138" spans="2:9" ht="30" x14ac:dyDescent="0.25">
      <c r="B138" s="56" t="s">
        <v>3168</v>
      </c>
      <c r="C138" s="57" t="s">
        <v>3357</v>
      </c>
      <c r="D138" s="57" t="s">
        <v>24</v>
      </c>
      <c r="E138" s="58" t="b">
        <v>1</v>
      </c>
      <c r="F138" s="57" t="s">
        <v>3358</v>
      </c>
      <c r="G138" s="107">
        <v>1</v>
      </c>
      <c r="H138" s="107">
        <v>0</v>
      </c>
      <c r="I138" s="117"/>
    </row>
    <row r="139" spans="2:9" x14ac:dyDescent="0.25">
      <c r="B139" s="56" t="s">
        <v>3168</v>
      </c>
      <c r="C139" s="57" t="s">
        <v>3359</v>
      </c>
      <c r="D139" s="57" t="s">
        <v>24</v>
      </c>
      <c r="E139" s="58" t="b">
        <v>0</v>
      </c>
      <c r="F139" s="57" t="s">
        <v>3360</v>
      </c>
      <c r="G139" s="107">
        <v>0</v>
      </c>
      <c r="H139" s="107">
        <v>1</v>
      </c>
      <c r="I139" s="117"/>
    </row>
    <row r="140" spans="2:9" ht="45" x14ac:dyDescent="0.25">
      <c r="B140" s="56" t="s">
        <v>3361</v>
      </c>
      <c r="C140" s="57" t="s">
        <v>1655</v>
      </c>
      <c r="D140" s="57" t="s">
        <v>24</v>
      </c>
      <c r="E140" s="58" t="b">
        <v>0</v>
      </c>
      <c r="F140" s="57" t="s">
        <v>3362</v>
      </c>
      <c r="G140" s="107">
        <v>0</v>
      </c>
      <c r="H140" s="107">
        <v>1</v>
      </c>
      <c r="I140" s="117"/>
    </row>
    <row r="141" spans="2:9" ht="60" x14ac:dyDescent="0.25">
      <c r="B141" s="56" t="s">
        <v>3363</v>
      </c>
      <c r="C141" s="57" t="s">
        <v>3364</v>
      </c>
      <c r="D141" s="57" t="s">
        <v>24</v>
      </c>
      <c r="E141" s="58" t="b">
        <v>0</v>
      </c>
      <c r="F141" s="57" t="s">
        <v>3365</v>
      </c>
      <c r="G141" s="107">
        <v>0</v>
      </c>
      <c r="H141" s="107">
        <v>1</v>
      </c>
      <c r="I141" s="117"/>
    </row>
    <row r="142" spans="2:9" ht="30" x14ac:dyDescent="0.25">
      <c r="B142" s="56" t="s">
        <v>3030</v>
      </c>
      <c r="C142" s="57" t="s">
        <v>3366</v>
      </c>
      <c r="D142" s="57" t="s">
        <v>24</v>
      </c>
      <c r="E142" s="58" t="b">
        <v>1</v>
      </c>
      <c r="F142" s="57" t="s">
        <v>3367</v>
      </c>
      <c r="G142" s="107">
        <v>1</v>
      </c>
      <c r="H142" s="107">
        <v>0</v>
      </c>
      <c r="I142" s="117"/>
    </row>
    <row r="143" spans="2:9" ht="30" x14ac:dyDescent="0.25">
      <c r="B143" s="56" t="s">
        <v>3368</v>
      </c>
      <c r="C143" s="57" t="s">
        <v>3369</v>
      </c>
      <c r="D143" s="57" t="s">
        <v>5297</v>
      </c>
      <c r="E143" s="58" t="b">
        <v>0</v>
      </c>
      <c r="F143" s="57" t="s">
        <v>3370</v>
      </c>
      <c r="G143" s="107">
        <v>0</v>
      </c>
      <c r="H143" s="107">
        <v>1</v>
      </c>
      <c r="I143" s="117" t="s">
        <v>5299</v>
      </c>
    </row>
    <row r="144" spans="2:9" ht="30" x14ac:dyDescent="0.25">
      <c r="B144" s="56" t="s">
        <v>3371</v>
      </c>
      <c r="C144" s="57" t="s">
        <v>3042</v>
      </c>
      <c r="D144" s="57" t="s">
        <v>24</v>
      </c>
      <c r="E144" s="58" t="b">
        <v>0</v>
      </c>
      <c r="F144" s="57" t="s">
        <v>3372</v>
      </c>
      <c r="G144" s="107">
        <v>0</v>
      </c>
      <c r="H144" s="107">
        <v>1</v>
      </c>
      <c r="I144" s="117"/>
    </row>
    <row r="145" spans="2:9" ht="45" x14ac:dyDescent="0.25">
      <c r="B145" s="56" t="s">
        <v>3373</v>
      </c>
      <c r="C145" s="57" t="s">
        <v>3374</v>
      </c>
      <c r="D145" s="57" t="s">
        <v>24</v>
      </c>
      <c r="E145" s="58" t="b">
        <v>0</v>
      </c>
      <c r="F145" s="57" t="s">
        <v>3375</v>
      </c>
      <c r="G145" s="107">
        <v>0</v>
      </c>
      <c r="H145" s="107">
        <v>1</v>
      </c>
      <c r="I145" s="117"/>
    </row>
    <row r="146" spans="2:9" ht="30" x14ac:dyDescent="0.25">
      <c r="B146" s="56" t="s">
        <v>3376</v>
      </c>
      <c r="C146" s="57" t="s">
        <v>3377</v>
      </c>
      <c r="D146" s="57" t="s">
        <v>24</v>
      </c>
      <c r="E146" s="58" t="b">
        <v>0</v>
      </c>
      <c r="F146" s="57" t="s">
        <v>3378</v>
      </c>
      <c r="G146" s="107">
        <v>0</v>
      </c>
      <c r="H146" s="107">
        <v>1</v>
      </c>
      <c r="I146" s="117"/>
    </row>
    <row r="147" spans="2:9" ht="45" x14ac:dyDescent="0.25">
      <c r="B147" s="62" t="s">
        <v>3379</v>
      </c>
      <c r="C147" s="63" t="s">
        <v>835</v>
      </c>
      <c r="D147" s="63" t="s">
        <v>57</v>
      </c>
      <c r="E147" s="64" t="b">
        <v>0</v>
      </c>
      <c r="F147" s="63" t="s">
        <v>3380</v>
      </c>
      <c r="G147" s="109">
        <v>0</v>
      </c>
      <c r="H147" s="109">
        <v>2</v>
      </c>
      <c r="I147" s="117"/>
    </row>
    <row r="148" spans="2:9" ht="45" x14ac:dyDescent="0.25">
      <c r="B148" s="62" t="s">
        <v>3381</v>
      </c>
      <c r="C148" s="63" t="s">
        <v>3382</v>
      </c>
      <c r="D148" s="63" t="s">
        <v>57</v>
      </c>
      <c r="E148" s="64" t="b">
        <v>0</v>
      </c>
      <c r="F148" s="63" t="s">
        <v>3383</v>
      </c>
      <c r="G148" s="109">
        <v>0</v>
      </c>
      <c r="H148" s="109">
        <v>1</v>
      </c>
      <c r="I148" s="117"/>
    </row>
    <row r="149" spans="2:9" x14ac:dyDescent="0.25">
      <c r="B149" s="62" t="s">
        <v>3384</v>
      </c>
      <c r="C149" s="63" t="s">
        <v>3385</v>
      </c>
      <c r="D149" s="63" t="s">
        <v>57</v>
      </c>
      <c r="E149" s="64" t="b">
        <v>1</v>
      </c>
      <c r="F149" s="63" t="s">
        <v>3386</v>
      </c>
      <c r="G149" s="109">
        <v>1</v>
      </c>
      <c r="H149" s="109">
        <v>0</v>
      </c>
      <c r="I149" s="117"/>
    </row>
    <row r="150" spans="2:9" ht="30" x14ac:dyDescent="0.25">
      <c r="B150" s="62" t="s">
        <v>3036</v>
      </c>
      <c r="C150" s="63" t="s">
        <v>3387</v>
      </c>
      <c r="D150" s="63" t="s">
        <v>57</v>
      </c>
      <c r="E150" s="64" t="b">
        <v>0</v>
      </c>
      <c r="F150" s="63" t="s">
        <v>3388</v>
      </c>
      <c r="G150" s="109">
        <v>0</v>
      </c>
      <c r="H150" s="109">
        <v>1</v>
      </c>
      <c r="I150" s="117"/>
    </row>
    <row r="151" spans="2:9" ht="30" x14ac:dyDescent="0.25">
      <c r="B151" s="62" t="s">
        <v>3190</v>
      </c>
      <c r="C151" s="63" t="s">
        <v>3389</v>
      </c>
      <c r="D151" s="63" t="s">
        <v>57</v>
      </c>
      <c r="E151" s="64" t="b">
        <v>0</v>
      </c>
      <c r="F151" s="63" t="s">
        <v>3390</v>
      </c>
      <c r="G151" s="109">
        <v>0</v>
      </c>
      <c r="H151" s="109">
        <v>1</v>
      </c>
      <c r="I151" s="117"/>
    </row>
    <row r="152" spans="2:9" x14ac:dyDescent="0.25">
      <c r="B152" s="62" t="s">
        <v>3391</v>
      </c>
      <c r="C152" s="63" t="s">
        <v>1220</v>
      </c>
      <c r="D152" s="63" t="s">
        <v>57</v>
      </c>
      <c r="E152" s="64" t="b">
        <v>0</v>
      </c>
      <c r="F152" s="63" t="s">
        <v>3392</v>
      </c>
      <c r="G152" s="109">
        <v>0</v>
      </c>
      <c r="H152" s="109">
        <v>1</v>
      </c>
      <c r="I152" s="117"/>
    </row>
    <row r="153" spans="2:9" ht="30" x14ac:dyDescent="0.25">
      <c r="B153" s="62" t="s">
        <v>3393</v>
      </c>
      <c r="C153" s="63" t="s">
        <v>3394</v>
      </c>
      <c r="D153" s="63" t="s">
        <v>57</v>
      </c>
      <c r="E153" s="64" t="b">
        <v>0</v>
      </c>
      <c r="F153" s="63" t="s">
        <v>3395</v>
      </c>
      <c r="G153" s="109">
        <v>0</v>
      </c>
      <c r="H153" s="109">
        <v>1</v>
      </c>
      <c r="I153" s="117"/>
    </row>
    <row r="154" spans="2:9" ht="30" x14ac:dyDescent="0.25">
      <c r="B154" s="62" t="s">
        <v>3396</v>
      </c>
      <c r="C154" s="63" t="s">
        <v>3397</v>
      </c>
      <c r="D154" s="63" t="s">
        <v>57</v>
      </c>
      <c r="E154" s="64" t="b">
        <v>0</v>
      </c>
      <c r="F154" s="63" t="s">
        <v>3398</v>
      </c>
      <c r="G154" s="109">
        <v>0</v>
      </c>
      <c r="H154" s="109">
        <v>1</v>
      </c>
      <c r="I154" s="117"/>
    </row>
    <row r="155" spans="2:9" ht="30" x14ac:dyDescent="0.25">
      <c r="B155" s="62" t="s">
        <v>3177</v>
      </c>
      <c r="C155" s="63" t="s">
        <v>3399</v>
      </c>
      <c r="D155" s="63" t="s">
        <v>57</v>
      </c>
      <c r="E155" s="64" t="b">
        <v>1</v>
      </c>
      <c r="F155" s="63" t="s">
        <v>3400</v>
      </c>
      <c r="G155" s="109">
        <v>1</v>
      </c>
      <c r="H155" s="109">
        <v>0</v>
      </c>
      <c r="I155" s="117"/>
    </row>
    <row r="156" spans="2:9" x14ac:dyDescent="0.25">
      <c r="B156" s="62" t="s">
        <v>3401</v>
      </c>
      <c r="C156" s="63" t="s">
        <v>3402</v>
      </c>
      <c r="D156" s="63" t="s">
        <v>57</v>
      </c>
      <c r="E156" s="64" t="b">
        <v>0</v>
      </c>
      <c r="F156" s="63" t="s">
        <v>3403</v>
      </c>
      <c r="G156" s="109">
        <v>0</v>
      </c>
      <c r="H156" s="109">
        <v>1</v>
      </c>
      <c r="I156" s="117"/>
    </row>
    <row r="157" spans="2:9" ht="30" x14ac:dyDescent="0.25">
      <c r="B157" s="62" t="s">
        <v>3071</v>
      </c>
      <c r="C157" s="63" t="s">
        <v>3404</v>
      </c>
      <c r="D157" s="63" t="s">
        <v>57</v>
      </c>
      <c r="E157" s="64" t="b">
        <v>1</v>
      </c>
      <c r="F157" s="63" t="s">
        <v>3405</v>
      </c>
      <c r="G157" s="109">
        <v>1</v>
      </c>
      <c r="H157" s="109">
        <v>0</v>
      </c>
      <c r="I157" s="117"/>
    </row>
    <row r="158" spans="2:9" ht="30" x14ac:dyDescent="0.25">
      <c r="B158" s="62" t="s">
        <v>3246</v>
      </c>
      <c r="C158" s="63" t="s">
        <v>3406</v>
      </c>
      <c r="D158" s="63" t="s">
        <v>57</v>
      </c>
      <c r="E158" s="64" t="b">
        <v>0</v>
      </c>
      <c r="F158" s="63" t="s">
        <v>3407</v>
      </c>
      <c r="G158" s="109">
        <v>0</v>
      </c>
      <c r="H158" s="109">
        <v>1</v>
      </c>
      <c r="I158" s="117"/>
    </row>
    <row r="159" spans="2:9" x14ac:dyDescent="0.25">
      <c r="B159" s="62" t="s">
        <v>3408</v>
      </c>
      <c r="C159" s="63" t="s">
        <v>3409</v>
      </c>
      <c r="D159" s="63" t="s">
        <v>57</v>
      </c>
      <c r="E159" s="64" t="b">
        <v>1</v>
      </c>
      <c r="F159" s="63" t="s">
        <v>3410</v>
      </c>
      <c r="G159" s="109">
        <v>2</v>
      </c>
      <c r="H159" s="109">
        <v>0</v>
      </c>
      <c r="I159" s="117"/>
    </row>
    <row r="160" spans="2:9" x14ac:dyDescent="0.25">
      <c r="B160" s="62" t="s">
        <v>3411</v>
      </c>
      <c r="C160" s="63" t="s">
        <v>3412</v>
      </c>
      <c r="D160" s="63" t="s">
        <v>57</v>
      </c>
      <c r="E160" s="64" t="b">
        <v>0</v>
      </c>
      <c r="F160" s="63" t="s">
        <v>3413</v>
      </c>
      <c r="G160" s="109">
        <v>0</v>
      </c>
      <c r="H160" s="109">
        <v>1</v>
      </c>
      <c r="I160" s="117"/>
    </row>
    <row r="161" spans="2:9" ht="30" x14ac:dyDescent="0.25">
      <c r="B161" s="62" t="s">
        <v>3254</v>
      </c>
      <c r="C161" s="63" t="s">
        <v>3414</v>
      </c>
      <c r="D161" s="63" t="s">
        <v>57</v>
      </c>
      <c r="E161" s="64" t="b">
        <v>0</v>
      </c>
      <c r="F161" s="63" t="s">
        <v>3415</v>
      </c>
      <c r="G161" s="109">
        <v>0</v>
      </c>
      <c r="H161" s="109">
        <v>1</v>
      </c>
      <c r="I161" s="117"/>
    </row>
    <row r="162" spans="2:9" ht="30" x14ac:dyDescent="0.25">
      <c r="B162" s="62" t="s">
        <v>3257</v>
      </c>
      <c r="C162" s="63" t="s">
        <v>3416</v>
      </c>
      <c r="D162" s="63" t="s">
        <v>57</v>
      </c>
      <c r="E162" s="64" t="b">
        <v>1</v>
      </c>
      <c r="F162" s="63" t="s">
        <v>3417</v>
      </c>
      <c r="G162" s="109">
        <v>1</v>
      </c>
      <c r="H162" s="109">
        <v>0</v>
      </c>
      <c r="I162" s="117"/>
    </row>
    <row r="163" spans="2:9" ht="30" x14ac:dyDescent="0.25">
      <c r="B163" s="62" t="s">
        <v>3418</v>
      </c>
      <c r="C163" s="63" t="s">
        <v>3419</v>
      </c>
      <c r="D163" s="63" t="s">
        <v>57</v>
      </c>
      <c r="E163" s="64" t="b">
        <v>0</v>
      </c>
      <c r="F163" s="63" t="s">
        <v>3420</v>
      </c>
      <c r="G163" s="109">
        <v>0</v>
      </c>
      <c r="H163" s="109">
        <v>1</v>
      </c>
      <c r="I163" s="117"/>
    </row>
    <row r="164" spans="2:9" ht="30" x14ac:dyDescent="0.25">
      <c r="B164" s="62" t="s">
        <v>3277</v>
      </c>
      <c r="C164" s="63" t="s">
        <v>3421</v>
      </c>
      <c r="D164" s="63" t="s">
        <v>57</v>
      </c>
      <c r="E164" s="64" t="b">
        <v>1</v>
      </c>
      <c r="F164" s="63" t="s">
        <v>3422</v>
      </c>
      <c r="G164" s="109">
        <v>1</v>
      </c>
      <c r="H164" s="109">
        <v>0</v>
      </c>
      <c r="I164" s="117"/>
    </row>
    <row r="165" spans="2:9" ht="30" x14ac:dyDescent="0.25">
      <c r="B165" s="62" t="s">
        <v>3423</v>
      </c>
      <c r="C165" s="63" t="s">
        <v>3424</v>
      </c>
      <c r="D165" s="63" t="s">
        <v>57</v>
      </c>
      <c r="E165" s="64" t="b">
        <v>1</v>
      </c>
      <c r="F165" s="63" t="s">
        <v>3425</v>
      </c>
      <c r="G165" s="109">
        <v>1</v>
      </c>
      <c r="H165" s="109">
        <v>0</v>
      </c>
      <c r="I165" s="117"/>
    </row>
    <row r="166" spans="2:9" ht="30" x14ac:dyDescent="0.25">
      <c r="B166" s="62" t="s">
        <v>3426</v>
      </c>
      <c r="C166" s="63" t="s">
        <v>3154</v>
      </c>
      <c r="D166" s="63" t="s">
        <v>57</v>
      </c>
      <c r="E166" s="64" t="b">
        <v>0</v>
      </c>
      <c r="F166" s="63" t="s">
        <v>3427</v>
      </c>
      <c r="G166" s="109">
        <v>0</v>
      </c>
      <c r="H166" s="109">
        <v>2</v>
      </c>
      <c r="I166" s="117"/>
    </row>
    <row r="167" spans="2:9" x14ac:dyDescent="0.25">
      <c r="B167" s="62" t="s">
        <v>3428</v>
      </c>
      <c r="C167" s="63" t="s">
        <v>3429</v>
      </c>
      <c r="D167" s="63" t="s">
        <v>57</v>
      </c>
      <c r="E167" s="64" t="b">
        <v>0</v>
      </c>
      <c r="F167" s="63" t="s">
        <v>3430</v>
      </c>
      <c r="G167" s="109">
        <v>0</v>
      </c>
      <c r="H167" s="109">
        <v>1</v>
      </c>
      <c r="I167" s="117"/>
    </row>
    <row r="168" spans="2:9" ht="45" x14ac:dyDescent="0.25">
      <c r="B168" s="62" t="s">
        <v>3431</v>
      </c>
      <c r="C168" s="63" t="s">
        <v>3432</v>
      </c>
      <c r="D168" s="63" t="s">
        <v>57</v>
      </c>
      <c r="E168" s="64" t="b">
        <v>0</v>
      </c>
      <c r="F168" s="63" t="s">
        <v>3433</v>
      </c>
      <c r="G168" s="109">
        <v>0</v>
      </c>
      <c r="H168" s="109">
        <v>1</v>
      </c>
      <c r="I168" s="117"/>
    </row>
    <row r="169" spans="2:9" ht="30" x14ac:dyDescent="0.25">
      <c r="B169" s="62" t="s">
        <v>3103</v>
      </c>
      <c r="C169" s="63" t="s">
        <v>3434</v>
      </c>
      <c r="D169" s="63" t="s">
        <v>57</v>
      </c>
      <c r="E169" s="64" t="b">
        <v>0</v>
      </c>
      <c r="F169" s="63" t="s">
        <v>3435</v>
      </c>
      <c r="G169" s="109">
        <v>0</v>
      </c>
      <c r="H169" s="109">
        <v>1</v>
      </c>
      <c r="I169" s="117"/>
    </row>
    <row r="170" spans="2:9" ht="45" x14ac:dyDescent="0.25">
      <c r="B170" s="62" t="s">
        <v>3436</v>
      </c>
      <c r="C170" s="63" t="s">
        <v>3437</v>
      </c>
      <c r="D170" s="63" t="s">
        <v>57</v>
      </c>
      <c r="E170" s="64" t="b">
        <v>1</v>
      </c>
      <c r="F170" s="63" t="s">
        <v>3438</v>
      </c>
      <c r="G170" s="109">
        <v>1</v>
      </c>
      <c r="H170" s="109">
        <v>0</v>
      </c>
      <c r="I170" s="117"/>
    </row>
    <row r="171" spans="2:9" ht="30" x14ac:dyDescent="0.25">
      <c r="B171" s="62" t="s">
        <v>3436</v>
      </c>
      <c r="C171" s="63" t="s">
        <v>3439</v>
      </c>
      <c r="D171" s="63" t="s">
        <v>57</v>
      </c>
      <c r="E171" s="64" t="b">
        <v>0</v>
      </c>
      <c r="F171" s="63" t="s">
        <v>3440</v>
      </c>
      <c r="G171" s="109">
        <v>0</v>
      </c>
      <c r="H171" s="109">
        <v>1</v>
      </c>
      <c r="I171" s="117"/>
    </row>
    <row r="172" spans="2:9" ht="30" x14ac:dyDescent="0.25">
      <c r="B172" s="62" t="s">
        <v>3441</v>
      </c>
      <c r="C172" s="63" t="s">
        <v>3442</v>
      </c>
      <c r="D172" s="63" t="s">
        <v>57</v>
      </c>
      <c r="E172" s="64" t="b">
        <v>0</v>
      </c>
      <c r="F172" s="63" t="s">
        <v>3443</v>
      </c>
      <c r="G172" s="109">
        <v>0</v>
      </c>
      <c r="H172" s="109">
        <v>1</v>
      </c>
      <c r="I172" s="117"/>
    </row>
    <row r="173" spans="2:9" ht="45" x14ac:dyDescent="0.25">
      <c r="B173" s="62" t="s">
        <v>3444</v>
      </c>
      <c r="C173" s="63" t="s">
        <v>3445</v>
      </c>
      <c r="D173" s="63" t="s">
        <v>57</v>
      </c>
      <c r="E173" s="64" t="b">
        <v>0</v>
      </c>
      <c r="F173" s="63" t="s">
        <v>3446</v>
      </c>
      <c r="G173" s="109">
        <v>0</v>
      </c>
      <c r="H173" s="109">
        <v>2</v>
      </c>
      <c r="I173" s="117"/>
    </row>
    <row r="174" spans="2:9" ht="45" x14ac:dyDescent="0.25">
      <c r="B174" s="62" t="s">
        <v>3447</v>
      </c>
      <c r="C174" s="63" t="s">
        <v>3448</v>
      </c>
      <c r="D174" s="63" t="s">
        <v>57</v>
      </c>
      <c r="E174" s="64" t="b">
        <v>0</v>
      </c>
      <c r="F174" s="63" t="s">
        <v>3449</v>
      </c>
      <c r="G174" s="109">
        <v>0</v>
      </c>
      <c r="H174" s="109">
        <v>1</v>
      </c>
      <c r="I174" s="117"/>
    </row>
    <row r="175" spans="2:9" ht="30" x14ac:dyDescent="0.25">
      <c r="B175" s="62" t="s">
        <v>3291</v>
      </c>
      <c r="C175" s="63" t="s">
        <v>3450</v>
      </c>
      <c r="D175" s="63" t="s">
        <v>57</v>
      </c>
      <c r="E175" s="64" t="b">
        <v>0</v>
      </c>
      <c r="F175" s="63" t="s">
        <v>3451</v>
      </c>
      <c r="G175" s="109">
        <v>0</v>
      </c>
      <c r="H175" s="109">
        <v>1</v>
      </c>
      <c r="I175" s="117"/>
    </row>
    <row r="176" spans="2:9" ht="30" x14ac:dyDescent="0.25">
      <c r="B176" s="62" t="s">
        <v>3452</v>
      </c>
      <c r="C176" s="63" t="s">
        <v>3453</v>
      </c>
      <c r="D176" s="63" t="s">
        <v>57</v>
      </c>
      <c r="E176" s="64" t="b">
        <v>0</v>
      </c>
      <c r="F176" s="63" t="s">
        <v>3454</v>
      </c>
      <c r="G176" s="109">
        <v>0</v>
      </c>
      <c r="H176" s="109">
        <v>1</v>
      </c>
      <c r="I176" s="117"/>
    </row>
    <row r="177" spans="2:9" ht="30" x14ac:dyDescent="0.25">
      <c r="B177" s="62" t="s">
        <v>3455</v>
      </c>
      <c r="C177" s="63" t="s">
        <v>3456</v>
      </c>
      <c r="D177" s="63" t="s">
        <v>57</v>
      </c>
      <c r="E177" s="64" t="b">
        <v>1</v>
      </c>
      <c r="F177" s="63" t="s">
        <v>3457</v>
      </c>
      <c r="G177" s="109">
        <v>1</v>
      </c>
      <c r="H177" s="109">
        <v>0</v>
      </c>
      <c r="I177" s="117"/>
    </row>
    <row r="178" spans="2:9" ht="30" x14ac:dyDescent="0.25">
      <c r="B178" s="62" t="s">
        <v>3458</v>
      </c>
      <c r="C178" s="63" t="s">
        <v>3459</v>
      </c>
      <c r="D178" s="63" t="s">
        <v>57</v>
      </c>
      <c r="E178" s="64" t="b">
        <v>0</v>
      </c>
      <c r="F178" s="63" t="s">
        <v>3460</v>
      </c>
      <c r="G178" s="109">
        <v>0</v>
      </c>
      <c r="H178" s="109">
        <v>1</v>
      </c>
      <c r="I178" s="117"/>
    </row>
    <row r="179" spans="2:9" ht="30" x14ac:dyDescent="0.25">
      <c r="B179" s="62" t="s">
        <v>3461</v>
      </c>
      <c r="C179" s="63" t="s">
        <v>3462</v>
      </c>
      <c r="D179" s="63" t="s">
        <v>57</v>
      </c>
      <c r="E179" s="64" t="b">
        <v>0</v>
      </c>
      <c r="F179" s="63" t="s">
        <v>3463</v>
      </c>
      <c r="G179" s="109">
        <v>0</v>
      </c>
      <c r="H179" s="109">
        <v>1</v>
      </c>
      <c r="I179" s="117"/>
    </row>
    <row r="180" spans="2:9" ht="30" x14ac:dyDescent="0.25">
      <c r="B180" s="62" t="s">
        <v>3464</v>
      </c>
      <c r="C180" s="63" t="s">
        <v>3465</v>
      </c>
      <c r="D180" s="63" t="s">
        <v>5290</v>
      </c>
      <c r="E180" s="64" t="b">
        <v>1</v>
      </c>
      <c r="F180" s="63" t="s">
        <v>3466</v>
      </c>
      <c r="G180" s="109">
        <v>1</v>
      </c>
      <c r="H180" s="109">
        <v>0</v>
      </c>
      <c r="I180" s="117" t="s">
        <v>5298</v>
      </c>
    </row>
    <row r="181" spans="2:9" ht="30" x14ac:dyDescent="0.25">
      <c r="B181" s="62" t="s">
        <v>3467</v>
      </c>
      <c r="C181" s="63" t="s">
        <v>3468</v>
      </c>
      <c r="D181" s="63" t="s">
        <v>57</v>
      </c>
      <c r="E181" s="64" t="b">
        <v>0</v>
      </c>
      <c r="F181" s="63" t="s">
        <v>3469</v>
      </c>
      <c r="G181" s="109">
        <v>0</v>
      </c>
      <c r="H181" s="109">
        <v>1</v>
      </c>
      <c r="I181" s="117"/>
    </row>
    <row r="182" spans="2:9" ht="30" x14ac:dyDescent="0.25">
      <c r="B182" s="62" t="s">
        <v>3467</v>
      </c>
      <c r="C182" s="63" t="s">
        <v>3470</v>
      </c>
      <c r="D182" s="63" t="s">
        <v>57</v>
      </c>
      <c r="E182" s="64" t="b">
        <v>0</v>
      </c>
      <c r="F182" s="63" t="s">
        <v>3471</v>
      </c>
      <c r="G182" s="109">
        <v>0</v>
      </c>
      <c r="H182" s="109">
        <v>1</v>
      </c>
      <c r="I182" s="117"/>
    </row>
    <row r="183" spans="2:9" ht="75" x14ac:dyDescent="0.25">
      <c r="B183" s="62" t="s">
        <v>3150</v>
      </c>
      <c r="C183" s="63" t="s">
        <v>3472</v>
      </c>
      <c r="D183" s="63" t="s">
        <v>57</v>
      </c>
      <c r="E183" s="64" t="b">
        <v>0</v>
      </c>
      <c r="F183" s="63" t="s">
        <v>3473</v>
      </c>
      <c r="G183" s="109">
        <v>1</v>
      </c>
      <c r="H183" s="109">
        <v>1</v>
      </c>
      <c r="I183" s="117" t="s">
        <v>5273</v>
      </c>
    </row>
    <row r="184" spans="2:9" ht="30" x14ac:dyDescent="0.25">
      <c r="B184" s="62" t="s">
        <v>3474</v>
      </c>
      <c r="C184" s="63" t="s">
        <v>3475</v>
      </c>
      <c r="D184" s="63" t="s">
        <v>57</v>
      </c>
      <c r="E184" s="64" t="b">
        <v>0</v>
      </c>
      <c r="F184" s="63" t="s">
        <v>3476</v>
      </c>
      <c r="G184" s="109">
        <v>0</v>
      </c>
      <c r="H184" s="109">
        <v>4</v>
      </c>
      <c r="I184" s="117"/>
    </row>
    <row r="185" spans="2:9" ht="30" x14ac:dyDescent="0.25">
      <c r="B185" s="62" t="s">
        <v>3477</v>
      </c>
      <c r="C185" s="63" t="s">
        <v>3478</v>
      </c>
      <c r="D185" s="63" t="s">
        <v>57</v>
      </c>
      <c r="E185" s="64" t="b">
        <v>0</v>
      </c>
      <c r="F185" s="63" t="s">
        <v>3479</v>
      </c>
      <c r="G185" s="109">
        <v>0</v>
      </c>
      <c r="H185" s="109">
        <v>2</v>
      </c>
      <c r="I185" s="117"/>
    </row>
    <row r="186" spans="2:9" x14ac:dyDescent="0.25">
      <c r="B186" s="62" t="s">
        <v>3477</v>
      </c>
      <c r="C186" s="63" t="s">
        <v>3480</v>
      </c>
      <c r="D186" s="63" t="s">
        <v>57</v>
      </c>
      <c r="E186" s="64" t="b">
        <v>0</v>
      </c>
      <c r="F186" s="63" t="s">
        <v>3481</v>
      </c>
      <c r="G186" s="109">
        <v>0</v>
      </c>
      <c r="H186" s="109">
        <v>1</v>
      </c>
      <c r="I186" s="117"/>
    </row>
    <row r="187" spans="2:9" ht="30" x14ac:dyDescent="0.25">
      <c r="B187" s="62" t="s">
        <v>3482</v>
      </c>
      <c r="C187" s="63" t="s">
        <v>3483</v>
      </c>
      <c r="D187" s="63" t="s">
        <v>57</v>
      </c>
      <c r="E187" s="64" t="b">
        <v>0</v>
      </c>
      <c r="F187" s="63" t="s">
        <v>3484</v>
      </c>
      <c r="G187" s="109">
        <v>0</v>
      </c>
      <c r="H187" s="109">
        <v>1</v>
      </c>
      <c r="I187" s="117"/>
    </row>
    <row r="188" spans="2:9" x14ac:dyDescent="0.25">
      <c r="B188" s="62" t="s">
        <v>3485</v>
      </c>
      <c r="C188" s="63" t="s">
        <v>3486</v>
      </c>
      <c r="D188" s="63" t="s">
        <v>57</v>
      </c>
      <c r="E188" s="64" t="b">
        <v>0</v>
      </c>
      <c r="F188" s="63" t="s">
        <v>3487</v>
      </c>
      <c r="G188" s="109">
        <v>0</v>
      </c>
      <c r="H188" s="109">
        <v>1</v>
      </c>
      <c r="I188" s="117"/>
    </row>
    <row r="189" spans="2:9" ht="30" x14ac:dyDescent="0.25">
      <c r="B189" s="62" t="s">
        <v>3168</v>
      </c>
      <c r="C189" s="63" t="s">
        <v>3488</v>
      </c>
      <c r="D189" s="63" t="s">
        <v>57</v>
      </c>
      <c r="E189" s="64" t="b">
        <v>0</v>
      </c>
      <c r="F189" s="63" t="s">
        <v>3489</v>
      </c>
      <c r="G189" s="109">
        <v>0</v>
      </c>
      <c r="H189" s="109">
        <v>1</v>
      </c>
      <c r="I189" s="117"/>
    </row>
    <row r="190" spans="2:9" ht="30" x14ac:dyDescent="0.25">
      <c r="B190" s="62" t="s">
        <v>3361</v>
      </c>
      <c r="C190" s="63" t="s">
        <v>3490</v>
      </c>
      <c r="D190" s="63" t="s">
        <v>57</v>
      </c>
      <c r="E190" s="64" t="b">
        <v>0</v>
      </c>
      <c r="F190" s="63" t="s">
        <v>3491</v>
      </c>
      <c r="G190" s="109">
        <v>0</v>
      </c>
      <c r="H190" s="109">
        <v>1</v>
      </c>
      <c r="I190" s="117"/>
    </row>
    <row r="191" spans="2:9" ht="60" x14ac:dyDescent="0.25">
      <c r="B191" s="62" t="s">
        <v>3492</v>
      </c>
      <c r="C191" s="63" t="s">
        <v>3493</v>
      </c>
      <c r="D191" s="63" t="s">
        <v>57</v>
      </c>
      <c r="E191" s="64" t="b">
        <v>1</v>
      </c>
      <c r="F191" s="63" t="s">
        <v>3494</v>
      </c>
      <c r="G191" s="109">
        <v>1</v>
      </c>
      <c r="H191" s="109">
        <v>0</v>
      </c>
      <c r="I191" s="117"/>
    </row>
    <row r="192" spans="2:9" ht="45" x14ac:dyDescent="0.25">
      <c r="B192" s="62" t="s">
        <v>3495</v>
      </c>
      <c r="C192" s="63" t="s">
        <v>3496</v>
      </c>
      <c r="D192" s="63" t="s">
        <v>57</v>
      </c>
      <c r="E192" s="64" t="b">
        <v>0</v>
      </c>
      <c r="F192" s="63" t="s">
        <v>3497</v>
      </c>
      <c r="G192" s="109">
        <v>0</v>
      </c>
      <c r="H192" s="109">
        <v>1</v>
      </c>
      <c r="I192" s="117"/>
    </row>
    <row r="193" spans="2:9" ht="45" x14ac:dyDescent="0.25">
      <c r="B193" s="62" t="s">
        <v>3498</v>
      </c>
      <c r="C193" s="63" t="s">
        <v>3499</v>
      </c>
      <c r="D193" s="63" t="s">
        <v>24</v>
      </c>
      <c r="E193" s="64" t="b">
        <v>0</v>
      </c>
      <c r="F193" s="63" t="s">
        <v>3500</v>
      </c>
      <c r="G193" s="109">
        <v>0</v>
      </c>
      <c r="H193" s="109">
        <v>1</v>
      </c>
      <c r="I193" s="117" t="s">
        <v>5275</v>
      </c>
    </row>
    <row r="194" spans="2:9" ht="30" x14ac:dyDescent="0.25">
      <c r="B194" s="62" t="s">
        <v>3501</v>
      </c>
      <c r="C194" s="63" t="s">
        <v>3502</v>
      </c>
      <c r="D194" s="63" t="s">
        <v>57</v>
      </c>
      <c r="E194" s="64" t="b">
        <v>0</v>
      </c>
      <c r="F194" s="63" t="s">
        <v>3503</v>
      </c>
      <c r="G194" s="109">
        <v>0</v>
      </c>
      <c r="H194" s="109">
        <v>1</v>
      </c>
      <c r="I194" s="117"/>
    </row>
    <row r="195" spans="2:9" ht="45" x14ac:dyDescent="0.25">
      <c r="B195" s="62" t="s">
        <v>3504</v>
      </c>
      <c r="C195" s="63" t="s">
        <v>3505</v>
      </c>
      <c r="D195" s="63" t="s">
        <v>57</v>
      </c>
      <c r="E195" s="64" t="b">
        <v>0</v>
      </c>
      <c r="F195" s="63" t="s">
        <v>3506</v>
      </c>
      <c r="G195" s="109">
        <v>0</v>
      </c>
      <c r="H195" s="109">
        <v>1</v>
      </c>
      <c r="I195" s="117"/>
    </row>
    <row r="196" spans="2:9" ht="75" x14ac:dyDescent="0.25">
      <c r="B196" s="62" t="s">
        <v>3507</v>
      </c>
      <c r="C196" s="63" t="s">
        <v>3508</v>
      </c>
      <c r="D196" s="63" t="s">
        <v>57</v>
      </c>
      <c r="E196" s="64" t="b">
        <v>0</v>
      </c>
      <c r="F196" s="63" t="s">
        <v>3509</v>
      </c>
      <c r="G196" s="109">
        <v>0</v>
      </c>
      <c r="H196" s="109">
        <v>1</v>
      </c>
      <c r="I196" s="117" t="s">
        <v>5300</v>
      </c>
    </row>
    <row r="197" spans="2:9" x14ac:dyDescent="0.25">
      <c r="B197" s="62"/>
      <c r="C197" s="63"/>
      <c r="D197" s="63" t="s">
        <v>24</v>
      </c>
      <c r="E197" s="64"/>
      <c r="F197" s="63"/>
      <c r="G197" s="109">
        <v>0</v>
      </c>
      <c r="H197" s="109">
        <v>1</v>
      </c>
      <c r="I197" s="117"/>
    </row>
    <row r="198" spans="2:9" x14ac:dyDescent="0.25">
      <c r="B198" s="62" t="s">
        <v>3510</v>
      </c>
      <c r="C198" s="63" t="s">
        <v>3511</v>
      </c>
      <c r="D198" s="63" t="s">
        <v>57</v>
      </c>
      <c r="E198" s="64" t="b">
        <v>1</v>
      </c>
      <c r="F198" s="63" t="s">
        <v>3512</v>
      </c>
      <c r="G198" s="109">
        <v>1</v>
      </c>
      <c r="H198" s="109">
        <v>0</v>
      </c>
      <c r="I198" s="117"/>
    </row>
    <row r="199" spans="2:9" ht="45" x14ac:dyDescent="0.25">
      <c r="B199" s="62" t="s">
        <v>3513</v>
      </c>
      <c r="C199" s="63" t="s">
        <v>3514</v>
      </c>
      <c r="D199" s="63" t="s">
        <v>57</v>
      </c>
      <c r="E199" s="64" t="b">
        <v>1</v>
      </c>
      <c r="F199" s="63" t="s">
        <v>3515</v>
      </c>
      <c r="G199" s="109">
        <v>1</v>
      </c>
      <c r="H199" s="109">
        <v>0</v>
      </c>
      <c r="I199" s="117"/>
    </row>
    <row r="200" spans="2:9" ht="30" x14ac:dyDescent="0.25">
      <c r="B200" s="62" t="s">
        <v>3516</v>
      </c>
      <c r="C200" s="63" t="s">
        <v>3450</v>
      </c>
      <c r="D200" s="63" t="s">
        <v>57</v>
      </c>
      <c r="E200" s="64" t="b">
        <v>0</v>
      </c>
      <c r="F200" s="63" t="s">
        <v>3517</v>
      </c>
      <c r="G200" s="109">
        <v>0</v>
      </c>
      <c r="H200" s="109">
        <v>1</v>
      </c>
      <c r="I200" s="117"/>
    </row>
    <row r="201" spans="2:9" ht="45" x14ac:dyDescent="0.25">
      <c r="B201" s="62" t="s">
        <v>3518</v>
      </c>
      <c r="C201" s="63" t="s">
        <v>3519</v>
      </c>
      <c r="D201" s="63" t="s">
        <v>5290</v>
      </c>
      <c r="E201" s="64" t="b">
        <v>1</v>
      </c>
      <c r="F201" s="63" t="s">
        <v>3520</v>
      </c>
      <c r="G201" s="109">
        <v>4</v>
      </c>
      <c r="H201" s="109">
        <v>1</v>
      </c>
      <c r="I201" s="117" t="s">
        <v>5296</v>
      </c>
    </row>
    <row r="202" spans="2:9" x14ac:dyDescent="0.25">
      <c r="B202" s="62" t="s">
        <v>3521</v>
      </c>
      <c r="C202" s="63" t="s">
        <v>3522</v>
      </c>
      <c r="D202" s="63" t="s">
        <v>57</v>
      </c>
      <c r="E202" s="64" t="b">
        <v>0</v>
      </c>
      <c r="F202" s="63" t="s">
        <v>3523</v>
      </c>
      <c r="G202" s="109">
        <v>0</v>
      </c>
      <c r="H202" s="109">
        <v>1</v>
      </c>
      <c r="I202" s="117"/>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93"/>
  <sheetViews>
    <sheetView workbookViewId="0">
      <selection activeCell="J90" sqref="J90"/>
    </sheetView>
  </sheetViews>
  <sheetFormatPr defaultRowHeight="15" x14ac:dyDescent="0.25"/>
  <cols>
    <col min="1" max="2" width="12.28515625" customWidth="1"/>
    <col min="3" max="3" width="19.7109375" bestFit="1" customWidth="1"/>
    <col min="4" max="4" width="4.7109375" bestFit="1" customWidth="1"/>
    <col min="5" max="5" width="4.85546875" bestFit="1" customWidth="1"/>
    <col min="6" max="6" width="6.140625" bestFit="1" customWidth="1"/>
    <col min="7" max="7" width="65.5703125" customWidth="1"/>
    <col min="8" max="9" width="11.42578125" customWidth="1"/>
    <col min="10" max="10" width="32.7109375" customWidth="1"/>
  </cols>
  <sheetData>
    <row r="1" spans="1:20" x14ac:dyDescent="0.25">
      <c r="A1" s="53" t="s">
        <v>0</v>
      </c>
      <c r="B1" s="106" t="s">
        <v>1</v>
      </c>
      <c r="C1" s="52" t="s">
        <v>2</v>
      </c>
      <c r="D1" s="52" t="s">
        <v>3</v>
      </c>
      <c r="E1" s="52" t="s">
        <v>4</v>
      </c>
      <c r="F1" s="52" t="s">
        <v>5</v>
      </c>
      <c r="G1" s="52" t="s">
        <v>6</v>
      </c>
      <c r="H1" s="52" t="s">
        <v>5270</v>
      </c>
      <c r="I1" s="52" t="s">
        <v>5106</v>
      </c>
      <c r="J1" s="52" t="s">
        <v>7</v>
      </c>
    </row>
    <row r="2" spans="1:20" ht="90" x14ac:dyDescent="0.25">
      <c r="A2" s="54" t="s">
        <v>2794</v>
      </c>
      <c r="B2" s="56" t="s">
        <v>5119</v>
      </c>
      <c r="C2" s="48" t="s">
        <v>2421</v>
      </c>
      <c r="D2" s="48" t="s">
        <v>11</v>
      </c>
      <c r="E2" s="48" t="s">
        <v>57</v>
      </c>
      <c r="F2" s="50" t="b">
        <v>1</v>
      </c>
      <c r="G2" s="48" t="s">
        <v>2422</v>
      </c>
      <c r="H2" s="115">
        <v>1</v>
      </c>
      <c r="I2" s="115">
        <v>0</v>
      </c>
      <c r="J2" s="117" t="s">
        <v>5319</v>
      </c>
    </row>
    <row r="3" spans="1:20" ht="30" x14ac:dyDescent="0.25">
      <c r="A3" s="54" t="s">
        <v>2795</v>
      </c>
      <c r="B3" s="56" t="s">
        <v>5119</v>
      </c>
      <c r="C3" s="48" t="s">
        <v>2423</v>
      </c>
      <c r="D3" s="48" t="s">
        <v>2424</v>
      </c>
      <c r="E3" s="48" t="s">
        <v>18</v>
      </c>
      <c r="F3" s="50" t="b">
        <v>0</v>
      </c>
      <c r="G3" s="48" t="s">
        <v>2425</v>
      </c>
      <c r="H3" s="115">
        <v>0</v>
      </c>
      <c r="I3" s="115">
        <v>1</v>
      </c>
      <c r="J3" s="117"/>
    </row>
    <row r="4" spans="1:20" ht="30" x14ac:dyDescent="0.25">
      <c r="A4" s="54" t="s">
        <v>2796</v>
      </c>
      <c r="B4" s="56" t="s">
        <v>5120</v>
      </c>
      <c r="C4" s="48" t="s">
        <v>2426</v>
      </c>
      <c r="D4" s="48" t="s">
        <v>262</v>
      </c>
      <c r="E4" s="48" t="s">
        <v>24</v>
      </c>
      <c r="F4" s="50" t="b">
        <v>0</v>
      </c>
      <c r="G4" s="48" t="s">
        <v>2427</v>
      </c>
      <c r="H4" s="115">
        <v>0</v>
      </c>
      <c r="I4" s="115">
        <v>2</v>
      </c>
      <c r="J4" s="117"/>
      <c r="L4" s="12" t="s">
        <v>26</v>
      </c>
      <c r="M4" s="12" t="s">
        <v>27</v>
      </c>
      <c r="N4" s="12" t="s">
        <v>28</v>
      </c>
      <c r="O4" s="12" t="s">
        <v>29</v>
      </c>
      <c r="P4" s="112" t="s">
        <v>5268</v>
      </c>
      <c r="Q4" s="12" t="s">
        <v>31</v>
      </c>
      <c r="R4" s="113" t="s">
        <v>30</v>
      </c>
      <c r="S4" s="113" t="s">
        <v>5106</v>
      </c>
      <c r="T4" s="4"/>
    </row>
    <row r="5" spans="1:20" x14ac:dyDescent="0.25">
      <c r="A5" s="54" t="s">
        <v>2797</v>
      </c>
      <c r="B5" s="56" t="s">
        <v>5121</v>
      </c>
      <c r="C5" s="48" t="s">
        <v>1228</v>
      </c>
      <c r="D5" s="48" t="s">
        <v>2428</v>
      </c>
      <c r="E5" s="48" t="s">
        <v>24</v>
      </c>
      <c r="F5" s="50" t="b">
        <v>0</v>
      </c>
      <c r="G5" s="48" t="s">
        <v>2429</v>
      </c>
      <c r="H5" s="115">
        <v>0</v>
      </c>
      <c r="I5" s="115">
        <v>1</v>
      </c>
      <c r="J5" s="117"/>
      <c r="L5" s="13" t="s">
        <v>37</v>
      </c>
      <c r="M5" s="9" t="s">
        <v>12</v>
      </c>
      <c r="N5" s="9">
        <f t="shared" ref="N5:N10" si="0">COUNTIF($E$1:$E$241,M5)</f>
        <v>19</v>
      </c>
      <c r="O5" s="14">
        <f t="shared" ref="O5:O10" si="1">N5/$N$11</f>
        <v>9.947643979057591E-2</v>
      </c>
      <c r="P5" s="9">
        <f t="shared" ref="P5:P10" si="2">COUNTIFS($E$1:$E$241,M5,$F$1:$F$241,"TRUE")</f>
        <v>0</v>
      </c>
      <c r="Q5" s="14">
        <f t="shared" ref="Q5:Q10" si="3">P5/$P$11</f>
        <v>0</v>
      </c>
      <c r="R5" s="4">
        <f>SUMIF($E$1:$E$239,M5,H1:H239)</f>
        <v>0</v>
      </c>
      <c r="S5" s="4">
        <f>SUMIF($E$1:$E$239,M5,I1:I239)</f>
        <v>19</v>
      </c>
      <c r="T5" s="4"/>
    </row>
    <row r="6" spans="1:20" ht="30" x14ac:dyDescent="0.25">
      <c r="A6" s="54" t="s">
        <v>2798</v>
      </c>
      <c r="B6" s="56" t="s">
        <v>5121</v>
      </c>
      <c r="C6" s="48" t="s">
        <v>2430</v>
      </c>
      <c r="D6" s="48" t="s">
        <v>35</v>
      </c>
      <c r="E6" s="48" t="s">
        <v>24</v>
      </c>
      <c r="F6" s="50" t="b">
        <v>0</v>
      </c>
      <c r="G6" s="48" t="s">
        <v>2431</v>
      </c>
      <c r="H6" s="115">
        <v>0</v>
      </c>
      <c r="I6" s="115">
        <v>1</v>
      </c>
      <c r="J6" s="117"/>
      <c r="L6" s="9" t="s">
        <v>43</v>
      </c>
      <c r="M6" s="9" t="s">
        <v>44</v>
      </c>
      <c r="N6" s="9">
        <f t="shared" si="0"/>
        <v>0</v>
      </c>
      <c r="O6" s="14">
        <f t="shared" si="1"/>
        <v>0</v>
      </c>
      <c r="P6" s="9">
        <f t="shared" si="2"/>
        <v>0</v>
      </c>
      <c r="Q6" s="14">
        <f t="shared" si="3"/>
        <v>0</v>
      </c>
      <c r="R6" s="4">
        <f>SUMIF($E$1:$E$239,M6,H1:H239)</f>
        <v>0</v>
      </c>
      <c r="S6" s="4">
        <f>SUMIF($E$1:$E$239,M6,I1:I239)</f>
        <v>0</v>
      </c>
      <c r="T6" s="4"/>
    </row>
    <row r="7" spans="1:20" ht="30" x14ac:dyDescent="0.25">
      <c r="A7" s="54" t="s">
        <v>2799</v>
      </c>
      <c r="B7" s="56" t="s">
        <v>5122</v>
      </c>
      <c r="C7" s="48" t="s">
        <v>2432</v>
      </c>
      <c r="D7" s="48" t="s">
        <v>1091</v>
      </c>
      <c r="E7" s="48" t="s">
        <v>24</v>
      </c>
      <c r="F7" s="50" t="b">
        <v>0</v>
      </c>
      <c r="G7" s="48" t="s">
        <v>2433</v>
      </c>
      <c r="H7" s="115">
        <v>0</v>
      </c>
      <c r="I7" s="115">
        <v>1</v>
      </c>
      <c r="J7" s="117"/>
      <c r="L7" s="9" t="s">
        <v>49</v>
      </c>
      <c r="M7" s="9" t="s">
        <v>50</v>
      </c>
      <c r="N7" s="9">
        <f t="shared" si="0"/>
        <v>0</v>
      </c>
      <c r="O7" s="14">
        <f t="shared" si="1"/>
        <v>0</v>
      </c>
      <c r="P7" s="9">
        <f t="shared" si="2"/>
        <v>0</v>
      </c>
      <c r="Q7" s="14">
        <f t="shared" si="3"/>
        <v>0</v>
      </c>
      <c r="R7" s="4">
        <f>SUMIF($E$1:$E$239,M7,H1:H239)</f>
        <v>0</v>
      </c>
      <c r="S7" s="4">
        <f>SUMIF($E$1:$E$239,M7,I1:I239)</f>
        <v>0</v>
      </c>
      <c r="T7" s="4"/>
    </row>
    <row r="8" spans="1:20" x14ac:dyDescent="0.25">
      <c r="A8" s="54" t="s">
        <v>2800</v>
      </c>
      <c r="B8" s="56" t="s">
        <v>5122</v>
      </c>
      <c r="C8" s="48" t="s">
        <v>2434</v>
      </c>
      <c r="D8" s="48" t="s">
        <v>276</v>
      </c>
      <c r="E8" s="48" t="s">
        <v>24</v>
      </c>
      <c r="F8" s="50" t="b">
        <v>0</v>
      </c>
      <c r="G8" s="48" t="s">
        <v>2435</v>
      </c>
      <c r="H8" s="115">
        <v>0</v>
      </c>
      <c r="I8" s="115">
        <v>1</v>
      </c>
      <c r="J8" s="117"/>
      <c r="L8" s="9" t="s">
        <v>56</v>
      </c>
      <c r="M8" s="9" t="s">
        <v>57</v>
      </c>
      <c r="N8" s="9">
        <f t="shared" si="0"/>
        <v>46</v>
      </c>
      <c r="O8" s="14">
        <f t="shared" si="1"/>
        <v>0.24083769633507854</v>
      </c>
      <c r="P8" s="9">
        <f t="shared" si="2"/>
        <v>5</v>
      </c>
      <c r="Q8" s="14">
        <f t="shared" si="3"/>
        <v>0.14285714285714285</v>
      </c>
      <c r="R8" s="4">
        <f>SUMIF($E$1:$E$239,M8,H1:H239)</f>
        <v>5</v>
      </c>
      <c r="S8" s="4">
        <f>SUMIF($E$1:$E$239,M8,I1:I239)</f>
        <v>44</v>
      </c>
      <c r="T8" s="4"/>
    </row>
    <row r="9" spans="1:20" ht="30" x14ac:dyDescent="0.25">
      <c r="A9" s="54" t="s">
        <v>2801</v>
      </c>
      <c r="B9" s="56" t="s">
        <v>5123</v>
      </c>
      <c r="C9" s="48" t="s">
        <v>2436</v>
      </c>
      <c r="D9" s="48" t="s">
        <v>195</v>
      </c>
      <c r="E9" s="48" t="s">
        <v>24</v>
      </c>
      <c r="F9" s="50" t="b">
        <v>1</v>
      </c>
      <c r="G9" s="48" t="s">
        <v>2437</v>
      </c>
      <c r="H9" s="115">
        <v>1</v>
      </c>
      <c r="I9" s="115">
        <v>0</v>
      </c>
      <c r="J9" s="117"/>
      <c r="L9" s="15" t="s">
        <v>62</v>
      </c>
      <c r="M9" s="9" t="s">
        <v>18</v>
      </c>
      <c r="N9" s="9">
        <f t="shared" si="0"/>
        <v>51</v>
      </c>
      <c r="O9" s="14">
        <f t="shared" si="1"/>
        <v>0.26701570680628273</v>
      </c>
      <c r="P9" s="9">
        <f t="shared" si="2"/>
        <v>13</v>
      </c>
      <c r="Q9" s="14">
        <f t="shared" si="3"/>
        <v>0.37142857142857144</v>
      </c>
      <c r="R9" s="4">
        <f>SUMIF($E$1:$E$239,M9,H1:H239)</f>
        <v>13</v>
      </c>
      <c r="S9" s="4">
        <f>SUMIF($E$1:$E$239,M9,I1:I239)</f>
        <v>39</v>
      </c>
      <c r="T9" s="4"/>
    </row>
    <row r="10" spans="1:20" ht="30.75" thickBot="1" x14ac:dyDescent="0.3">
      <c r="A10" s="54" t="s">
        <v>2802</v>
      </c>
      <c r="B10" s="56" t="s">
        <v>5124</v>
      </c>
      <c r="C10" s="48" t="s">
        <v>2438</v>
      </c>
      <c r="D10" s="48" t="s">
        <v>23</v>
      </c>
      <c r="E10" s="48" t="s">
        <v>18</v>
      </c>
      <c r="F10" s="50" t="b">
        <v>0</v>
      </c>
      <c r="G10" s="48" t="s">
        <v>2439</v>
      </c>
      <c r="H10" s="115">
        <v>0</v>
      </c>
      <c r="I10" s="115">
        <v>1</v>
      </c>
      <c r="J10" s="117"/>
      <c r="L10" s="9" t="s">
        <v>68</v>
      </c>
      <c r="M10" s="9" t="s">
        <v>24</v>
      </c>
      <c r="N10" s="16">
        <f t="shared" si="0"/>
        <v>75</v>
      </c>
      <c r="O10" s="14">
        <f t="shared" si="1"/>
        <v>0.39267015706806285</v>
      </c>
      <c r="P10" s="9">
        <f t="shared" si="2"/>
        <v>17</v>
      </c>
      <c r="Q10" s="14">
        <f t="shared" si="3"/>
        <v>0.48571428571428571</v>
      </c>
      <c r="R10" s="4">
        <f>SUMIF($E$1:$E$239,M10,H1:H239)</f>
        <v>17</v>
      </c>
      <c r="S10" s="4">
        <f>SUMIF($E$1:$E$239,M10,I1:I239)</f>
        <v>61</v>
      </c>
      <c r="T10" s="4"/>
    </row>
    <row r="11" spans="1:20" ht="15.75" thickBot="1" x14ac:dyDescent="0.3">
      <c r="A11" s="54" t="s">
        <v>2803</v>
      </c>
      <c r="B11" s="56" t="s">
        <v>5125</v>
      </c>
      <c r="C11" s="48" t="s">
        <v>2440</v>
      </c>
      <c r="D11" s="48" t="s">
        <v>1416</v>
      </c>
      <c r="E11" s="48" t="s">
        <v>24</v>
      </c>
      <c r="F11" s="50" t="b">
        <v>1</v>
      </c>
      <c r="G11" s="48" t="s">
        <v>2441</v>
      </c>
      <c r="H11" s="115">
        <v>1</v>
      </c>
      <c r="I11" s="115">
        <v>0</v>
      </c>
      <c r="J11" s="117"/>
      <c r="L11" s="4"/>
      <c r="M11" s="17" t="s">
        <v>73</v>
      </c>
      <c r="N11" s="18">
        <f>SUM(N5:N10)</f>
        <v>191</v>
      </c>
      <c r="O11" s="19"/>
      <c r="P11" s="18">
        <f>SUM(P5:P10)</f>
        <v>35</v>
      </c>
      <c r="Q11" s="19"/>
      <c r="R11" s="4">
        <f>SUM(R5:R10)</f>
        <v>35</v>
      </c>
      <c r="S11" s="4">
        <f>SUM(S5:S10)</f>
        <v>163</v>
      </c>
      <c r="T11" s="4">
        <f>SUM(R11:S11)</f>
        <v>198</v>
      </c>
    </row>
    <row r="12" spans="1:20" x14ac:dyDescent="0.25">
      <c r="A12" s="54" t="s">
        <v>2804</v>
      </c>
      <c r="B12" s="56" t="s">
        <v>5126</v>
      </c>
      <c r="C12" s="48" t="s">
        <v>2442</v>
      </c>
      <c r="D12" s="48" t="s">
        <v>104</v>
      </c>
      <c r="E12" s="48" t="s">
        <v>18</v>
      </c>
      <c r="F12" s="50" t="b">
        <v>0</v>
      </c>
      <c r="G12" s="48" t="s">
        <v>2443</v>
      </c>
      <c r="H12" s="115">
        <v>0</v>
      </c>
      <c r="I12" s="115">
        <v>1</v>
      </c>
      <c r="J12" s="117"/>
    </row>
    <row r="13" spans="1:20" ht="30" x14ac:dyDescent="0.25">
      <c r="A13" s="54" t="s">
        <v>2805</v>
      </c>
      <c r="B13" s="56" t="s">
        <v>5127</v>
      </c>
      <c r="C13" s="48" t="s">
        <v>2444</v>
      </c>
      <c r="D13" s="48" t="s">
        <v>82</v>
      </c>
      <c r="E13" s="48" t="s">
        <v>24</v>
      </c>
      <c r="F13" s="50" t="b">
        <v>0</v>
      </c>
      <c r="G13" s="48" t="s">
        <v>2445</v>
      </c>
      <c r="H13" s="115">
        <v>0</v>
      </c>
      <c r="I13" s="115">
        <v>1</v>
      </c>
      <c r="J13" s="117"/>
    </row>
    <row r="14" spans="1:20" ht="30" x14ac:dyDescent="0.25">
      <c r="A14" s="54" t="s">
        <v>2806</v>
      </c>
      <c r="B14" s="56" t="s">
        <v>5128</v>
      </c>
      <c r="C14" s="48" t="s">
        <v>2446</v>
      </c>
      <c r="D14" s="48" t="s">
        <v>1006</v>
      </c>
      <c r="E14" s="48" t="s">
        <v>18</v>
      </c>
      <c r="F14" s="50" t="b">
        <v>0</v>
      </c>
      <c r="G14" s="48" t="s">
        <v>2447</v>
      </c>
      <c r="H14" s="115">
        <v>0</v>
      </c>
      <c r="I14" s="115">
        <v>1</v>
      </c>
      <c r="J14" s="117"/>
    </row>
    <row r="15" spans="1:20" ht="30" x14ac:dyDescent="0.25">
      <c r="A15" s="54" t="s">
        <v>2807</v>
      </c>
      <c r="B15" s="56" t="s">
        <v>5129</v>
      </c>
      <c r="C15" s="48" t="s">
        <v>2448</v>
      </c>
      <c r="D15" s="48" t="s">
        <v>2449</v>
      </c>
      <c r="E15" s="48" t="s">
        <v>24</v>
      </c>
      <c r="F15" s="50" t="b">
        <v>0</v>
      </c>
      <c r="G15" s="48" t="s">
        <v>2450</v>
      </c>
      <c r="H15" s="115">
        <v>0</v>
      </c>
      <c r="I15" s="115">
        <v>1</v>
      </c>
      <c r="J15" s="117"/>
    </row>
    <row r="16" spans="1:20" x14ac:dyDescent="0.25">
      <c r="A16" s="54" t="s">
        <v>2808</v>
      </c>
      <c r="B16" s="56" t="s">
        <v>5130</v>
      </c>
      <c r="C16" s="48" t="s">
        <v>1419</v>
      </c>
      <c r="D16" s="48" t="s">
        <v>565</v>
      </c>
      <c r="E16" s="48" t="s">
        <v>24</v>
      </c>
      <c r="F16" s="50" t="b">
        <v>0</v>
      </c>
      <c r="G16" s="48" t="s">
        <v>2451</v>
      </c>
      <c r="H16" s="115">
        <v>0</v>
      </c>
      <c r="I16" s="115">
        <v>1</v>
      </c>
      <c r="J16" s="117"/>
    </row>
    <row r="17" spans="1:10" ht="45" x14ac:dyDescent="0.25">
      <c r="A17" s="54" t="s">
        <v>2809</v>
      </c>
      <c r="B17" s="56" t="s">
        <v>5131</v>
      </c>
      <c r="C17" s="48" t="s">
        <v>2452</v>
      </c>
      <c r="D17" s="48" t="s">
        <v>140</v>
      </c>
      <c r="E17" s="48" t="s">
        <v>24</v>
      </c>
      <c r="F17" s="50" t="b">
        <v>1</v>
      </c>
      <c r="G17" s="48" t="s">
        <v>2453</v>
      </c>
      <c r="H17" s="115">
        <v>1</v>
      </c>
      <c r="I17" s="115">
        <v>0</v>
      </c>
      <c r="J17" s="117"/>
    </row>
    <row r="18" spans="1:10" ht="30" x14ac:dyDescent="0.25">
      <c r="A18" s="54" t="s">
        <v>2810</v>
      </c>
      <c r="B18" s="56" t="s">
        <v>5132</v>
      </c>
      <c r="C18" s="48" t="s">
        <v>2454</v>
      </c>
      <c r="D18" s="48" t="s">
        <v>11</v>
      </c>
      <c r="E18" s="48" t="s">
        <v>24</v>
      </c>
      <c r="F18" s="50" t="b">
        <v>0</v>
      </c>
      <c r="G18" s="48" t="s">
        <v>2455</v>
      </c>
      <c r="H18" s="115">
        <v>0</v>
      </c>
      <c r="I18" s="115">
        <v>1</v>
      </c>
      <c r="J18" s="117"/>
    </row>
    <row r="19" spans="1:10" x14ac:dyDescent="0.25">
      <c r="A19" s="54" t="s">
        <v>2811</v>
      </c>
      <c r="B19" s="56" t="s">
        <v>5133</v>
      </c>
      <c r="C19" s="48" t="s">
        <v>2456</v>
      </c>
      <c r="D19" s="48" t="s">
        <v>565</v>
      </c>
      <c r="E19" s="48" t="s">
        <v>24</v>
      </c>
      <c r="F19" s="50" t="b">
        <v>0</v>
      </c>
      <c r="G19" s="48" t="s">
        <v>2457</v>
      </c>
      <c r="H19" s="115">
        <v>0</v>
      </c>
      <c r="I19" s="115">
        <v>1</v>
      </c>
      <c r="J19" s="117"/>
    </row>
    <row r="20" spans="1:10" x14ac:dyDescent="0.25">
      <c r="A20" s="54" t="s">
        <v>2812</v>
      </c>
      <c r="B20" s="56" t="s">
        <v>5134</v>
      </c>
      <c r="C20" s="48" t="s">
        <v>2458</v>
      </c>
      <c r="D20" s="48" t="s">
        <v>11</v>
      </c>
      <c r="E20" s="48" t="s">
        <v>57</v>
      </c>
      <c r="F20" s="50" t="b">
        <v>0</v>
      </c>
      <c r="G20" s="48" t="s">
        <v>2459</v>
      </c>
      <c r="H20" s="115">
        <v>0</v>
      </c>
      <c r="I20" s="115">
        <v>1</v>
      </c>
      <c r="J20" s="117"/>
    </row>
    <row r="21" spans="1:10" x14ac:dyDescent="0.25">
      <c r="A21" s="54" t="s">
        <v>2813</v>
      </c>
      <c r="B21" s="56" t="s">
        <v>5134</v>
      </c>
      <c r="C21" s="48" t="s">
        <v>2460</v>
      </c>
      <c r="D21" s="48" t="s">
        <v>643</v>
      </c>
      <c r="E21" s="48" t="s">
        <v>18</v>
      </c>
      <c r="F21" s="50" t="b">
        <v>0</v>
      </c>
      <c r="G21" s="48" t="s">
        <v>2461</v>
      </c>
      <c r="H21" s="115">
        <v>0</v>
      </c>
      <c r="I21" s="115">
        <v>1</v>
      </c>
      <c r="J21" s="117"/>
    </row>
    <row r="22" spans="1:10" ht="30" x14ac:dyDescent="0.25">
      <c r="A22" s="54" t="s">
        <v>2814</v>
      </c>
      <c r="B22" s="56" t="s">
        <v>5134</v>
      </c>
      <c r="C22" s="48" t="s">
        <v>2462</v>
      </c>
      <c r="D22" s="48" t="s">
        <v>555</v>
      </c>
      <c r="E22" s="48" t="s">
        <v>12</v>
      </c>
      <c r="F22" s="50" t="b">
        <v>0</v>
      </c>
      <c r="G22" s="48" t="s">
        <v>2463</v>
      </c>
      <c r="H22" s="115">
        <v>0</v>
      </c>
      <c r="I22" s="115">
        <v>1</v>
      </c>
      <c r="J22" s="117"/>
    </row>
    <row r="23" spans="1:10" ht="30" x14ac:dyDescent="0.25">
      <c r="A23" s="54" t="s">
        <v>2815</v>
      </c>
      <c r="B23" s="56" t="s">
        <v>5134</v>
      </c>
      <c r="C23" s="48" t="s">
        <v>2464</v>
      </c>
      <c r="D23" s="48" t="s">
        <v>628</v>
      </c>
      <c r="E23" s="48" t="s">
        <v>24</v>
      </c>
      <c r="F23" s="50" t="b">
        <v>0</v>
      </c>
      <c r="G23" s="48" t="s">
        <v>2465</v>
      </c>
      <c r="H23" s="115">
        <v>0</v>
      </c>
      <c r="I23" s="115">
        <v>1</v>
      </c>
      <c r="J23" s="117"/>
    </row>
    <row r="24" spans="1:10" ht="30" x14ac:dyDescent="0.25">
      <c r="A24" s="54" t="s">
        <v>2816</v>
      </c>
      <c r="B24" s="56" t="s">
        <v>5135</v>
      </c>
      <c r="C24" s="48" t="s">
        <v>2466</v>
      </c>
      <c r="D24" s="48" t="s">
        <v>2467</v>
      </c>
      <c r="E24" s="48" t="s">
        <v>24</v>
      </c>
      <c r="F24" s="50" t="b">
        <v>0</v>
      </c>
      <c r="G24" s="48" t="s">
        <v>2468</v>
      </c>
      <c r="H24" s="115">
        <v>0</v>
      </c>
      <c r="I24" s="115">
        <v>1</v>
      </c>
      <c r="J24" s="117"/>
    </row>
    <row r="25" spans="1:10" ht="30" x14ac:dyDescent="0.25">
      <c r="A25" s="54" t="s">
        <v>2817</v>
      </c>
      <c r="B25" s="56" t="s">
        <v>5135</v>
      </c>
      <c r="C25" s="48" t="s">
        <v>2469</v>
      </c>
      <c r="D25" s="48" t="s">
        <v>529</v>
      </c>
      <c r="E25" s="48" t="s">
        <v>57</v>
      </c>
      <c r="F25" s="50" t="b">
        <v>0</v>
      </c>
      <c r="G25" s="48" t="s">
        <v>2470</v>
      </c>
      <c r="H25" s="115">
        <v>0</v>
      </c>
      <c r="I25" s="115">
        <v>1</v>
      </c>
      <c r="J25" s="117"/>
    </row>
    <row r="26" spans="1:10" ht="30" x14ac:dyDescent="0.25">
      <c r="A26" s="54" t="s">
        <v>2818</v>
      </c>
      <c r="B26" s="56" t="s">
        <v>5136</v>
      </c>
      <c r="C26" s="48" t="s">
        <v>2471</v>
      </c>
      <c r="D26" s="48" t="s">
        <v>11</v>
      </c>
      <c r="E26" s="48" t="s">
        <v>24</v>
      </c>
      <c r="F26" s="50" t="b">
        <v>1</v>
      </c>
      <c r="G26" s="48" t="s">
        <v>2472</v>
      </c>
      <c r="H26" s="115">
        <v>1</v>
      </c>
      <c r="I26" s="115">
        <v>1</v>
      </c>
      <c r="J26" s="117"/>
    </row>
    <row r="27" spans="1:10" ht="30" x14ac:dyDescent="0.25">
      <c r="A27" s="54" t="s">
        <v>2819</v>
      </c>
      <c r="B27" s="56" t="s">
        <v>5137</v>
      </c>
      <c r="C27" s="48" t="s">
        <v>2473</v>
      </c>
      <c r="D27" s="48" t="s">
        <v>560</v>
      </c>
      <c r="E27" s="48" t="s">
        <v>18</v>
      </c>
      <c r="F27" s="50" t="b">
        <v>0</v>
      </c>
      <c r="G27" s="48" t="s">
        <v>2474</v>
      </c>
      <c r="H27" s="115">
        <v>0</v>
      </c>
      <c r="I27" s="115">
        <v>1</v>
      </c>
      <c r="J27" s="117"/>
    </row>
    <row r="28" spans="1:10" ht="30" x14ac:dyDescent="0.25">
      <c r="A28" s="54" t="s">
        <v>2820</v>
      </c>
      <c r="B28" s="56" t="s">
        <v>5138</v>
      </c>
      <c r="C28" s="48" t="s">
        <v>2475</v>
      </c>
      <c r="D28" s="48" t="s">
        <v>87</v>
      </c>
      <c r="E28" s="48" t="s">
        <v>24</v>
      </c>
      <c r="F28" s="50" t="b">
        <v>0</v>
      </c>
      <c r="G28" s="48" t="s">
        <v>2476</v>
      </c>
      <c r="H28" s="115">
        <v>0</v>
      </c>
      <c r="I28" s="115">
        <v>1</v>
      </c>
      <c r="J28" s="117"/>
    </row>
    <row r="29" spans="1:10" ht="30" x14ac:dyDescent="0.25">
      <c r="A29" s="54" t="s">
        <v>2821</v>
      </c>
      <c r="B29" s="56" t="s">
        <v>5139</v>
      </c>
      <c r="C29" s="48" t="s">
        <v>2477</v>
      </c>
      <c r="D29" s="48" t="s">
        <v>1189</v>
      </c>
      <c r="E29" s="48" t="s">
        <v>24</v>
      </c>
      <c r="F29" s="50" t="b">
        <v>1</v>
      </c>
      <c r="G29" s="48" t="s">
        <v>2478</v>
      </c>
      <c r="H29" s="115">
        <v>1</v>
      </c>
      <c r="I29" s="115">
        <v>0</v>
      </c>
      <c r="J29" s="117"/>
    </row>
    <row r="30" spans="1:10" ht="30" x14ac:dyDescent="0.25">
      <c r="A30" s="54" t="s">
        <v>2822</v>
      </c>
      <c r="B30" s="56" t="s">
        <v>5140</v>
      </c>
      <c r="C30" s="48" t="s">
        <v>2479</v>
      </c>
      <c r="D30" s="48" t="s">
        <v>475</v>
      </c>
      <c r="E30" s="48" t="s">
        <v>18</v>
      </c>
      <c r="F30" s="50" t="b">
        <v>0</v>
      </c>
      <c r="G30" s="48" t="s">
        <v>2480</v>
      </c>
      <c r="H30" s="115">
        <v>0</v>
      </c>
      <c r="I30" s="115">
        <v>1</v>
      </c>
      <c r="J30" s="117"/>
    </row>
    <row r="31" spans="1:10" x14ac:dyDescent="0.25">
      <c r="A31" s="54" t="s">
        <v>2823</v>
      </c>
      <c r="B31" s="56" t="s">
        <v>5141</v>
      </c>
      <c r="C31" s="48" t="s">
        <v>2481</v>
      </c>
      <c r="D31" s="48" t="s">
        <v>219</v>
      </c>
      <c r="E31" s="48" t="s">
        <v>12</v>
      </c>
      <c r="F31" s="50" t="b">
        <v>0</v>
      </c>
      <c r="G31" s="48" t="s">
        <v>2482</v>
      </c>
      <c r="H31" s="115">
        <v>0</v>
      </c>
      <c r="I31" s="115">
        <v>1</v>
      </c>
      <c r="J31" s="117"/>
    </row>
    <row r="32" spans="1:10" ht="30" x14ac:dyDescent="0.25">
      <c r="A32" s="54" t="s">
        <v>2824</v>
      </c>
      <c r="B32" s="56" t="s">
        <v>5141</v>
      </c>
      <c r="C32" s="48" t="s">
        <v>2483</v>
      </c>
      <c r="D32" s="48" t="s">
        <v>889</v>
      </c>
      <c r="E32" s="48" t="s">
        <v>57</v>
      </c>
      <c r="F32" s="50" t="b">
        <v>0</v>
      </c>
      <c r="G32" s="48" t="s">
        <v>2484</v>
      </c>
      <c r="H32" s="115">
        <v>0</v>
      </c>
      <c r="I32" s="115">
        <v>1</v>
      </c>
      <c r="J32" s="117"/>
    </row>
    <row r="33" spans="1:10" x14ac:dyDescent="0.25">
      <c r="A33" s="54" t="s">
        <v>2825</v>
      </c>
      <c r="B33" s="56" t="s">
        <v>5142</v>
      </c>
      <c r="C33" s="48" t="s">
        <v>2485</v>
      </c>
      <c r="D33" s="48" t="s">
        <v>762</v>
      </c>
      <c r="E33" s="48" t="s">
        <v>24</v>
      </c>
      <c r="F33" s="50" t="b">
        <v>0</v>
      </c>
      <c r="G33" s="48" t="s">
        <v>2486</v>
      </c>
      <c r="H33" s="115">
        <v>0</v>
      </c>
      <c r="I33" s="115">
        <v>1</v>
      </c>
      <c r="J33" s="117"/>
    </row>
    <row r="34" spans="1:10" ht="30" x14ac:dyDescent="0.25">
      <c r="A34" s="54" t="s">
        <v>2826</v>
      </c>
      <c r="B34" s="56" t="s">
        <v>5143</v>
      </c>
      <c r="C34" s="48" t="s">
        <v>2487</v>
      </c>
      <c r="D34" s="48" t="s">
        <v>199</v>
      </c>
      <c r="E34" s="48" t="s">
        <v>57</v>
      </c>
      <c r="F34" s="50" t="b">
        <v>0</v>
      </c>
      <c r="G34" s="48" t="s">
        <v>2488</v>
      </c>
      <c r="H34" s="115">
        <v>0</v>
      </c>
      <c r="I34" s="115">
        <v>1</v>
      </c>
      <c r="J34" s="117"/>
    </row>
    <row r="35" spans="1:10" ht="30" x14ac:dyDescent="0.25">
      <c r="A35" s="54" t="s">
        <v>2827</v>
      </c>
      <c r="B35" s="56" t="s">
        <v>5144</v>
      </c>
      <c r="C35" s="48" t="s">
        <v>2489</v>
      </c>
      <c r="D35" s="48" t="s">
        <v>290</v>
      </c>
      <c r="E35" s="48" t="s">
        <v>24</v>
      </c>
      <c r="F35" s="50" t="b">
        <v>0</v>
      </c>
      <c r="G35" s="48" t="s">
        <v>2490</v>
      </c>
      <c r="H35" s="115">
        <v>0</v>
      </c>
      <c r="I35" s="115">
        <v>1</v>
      </c>
      <c r="J35" s="117"/>
    </row>
    <row r="36" spans="1:10" ht="30" x14ac:dyDescent="0.25">
      <c r="A36" s="54" t="s">
        <v>2828</v>
      </c>
      <c r="B36" s="56" t="s">
        <v>5144</v>
      </c>
      <c r="C36" s="48" t="s">
        <v>2491</v>
      </c>
      <c r="D36" s="48" t="s">
        <v>123</v>
      </c>
      <c r="E36" s="48" t="s">
        <v>24</v>
      </c>
      <c r="F36" s="50" t="b">
        <v>1</v>
      </c>
      <c r="G36" s="48" t="s">
        <v>2492</v>
      </c>
      <c r="H36" s="115">
        <v>1</v>
      </c>
      <c r="I36" s="115">
        <v>0</v>
      </c>
      <c r="J36" s="117"/>
    </row>
    <row r="37" spans="1:10" ht="30" x14ac:dyDescent="0.25">
      <c r="A37" s="54" t="s">
        <v>2829</v>
      </c>
      <c r="B37" s="56" t="s">
        <v>5145</v>
      </c>
      <c r="C37" s="48" t="s">
        <v>2493</v>
      </c>
      <c r="D37" s="48" t="s">
        <v>542</v>
      </c>
      <c r="E37" s="48" t="s">
        <v>24</v>
      </c>
      <c r="F37" s="50" t="b">
        <v>0</v>
      </c>
      <c r="G37" s="48" t="s">
        <v>2494</v>
      </c>
      <c r="H37" s="115">
        <v>0</v>
      </c>
      <c r="I37" s="115">
        <v>1</v>
      </c>
      <c r="J37" s="117"/>
    </row>
    <row r="38" spans="1:10" ht="30" x14ac:dyDescent="0.25">
      <c r="A38" s="54" t="s">
        <v>2830</v>
      </c>
      <c r="B38" s="56" t="s">
        <v>5145</v>
      </c>
      <c r="C38" s="48" t="s">
        <v>2495</v>
      </c>
      <c r="D38" s="48" t="s">
        <v>555</v>
      </c>
      <c r="E38" s="48" t="s">
        <v>24</v>
      </c>
      <c r="F38" s="50" t="b">
        <v>0</v>
      </c>
      <c r="G38" s="48" t="s">
        <v>2496</v>
      </c>
      <c r="H38" s="115">
        <v>0</v>
      </c>
      <c r="I38" s="115">
        <v>1</v>
      </c>
      <c r="J38" s="117"/>
    </row>
    <row r="39" spans="1:10" ht="30" x14ac:dyDescent="0.25">
      <c r="A39" s="54" t="s">
        <v>2831</v>
      </c>
      <c r="B39" s="56" t="s">
        <v>5146</v>
      </c>
      <c r="C39" s="48" t="s">
        <v>2497</v>
      </c>
      <c r="D39" s="48" t="s">
        <v>491</v>
      </c>
      <c r="E39" s="48" t="s">
        <v>57</v>
      </c>
      <c r="F39" s="50" t="b">
        <v>0</v>
      </c>
      <c r="G39" s="48" t="s">
        <v>2498</v>
      </c>
      <c r="H39" s="115">
        <v>0</v>
      </c>
      <c r="I39" s="115">
        <v>1</v>
      </c>
      <c r="J39" s="117"/>
    </row>
    <row r="40" spans="1:10" ht="30" x14ac:dyDescent="0.25">
      <c r="A40" s="54" t="s">
        <v>2832</v>
      </c>
      <c r="B40" s="56" t="s">
        <v>5146</v>
      </c>
      <c r="C40" s="48" t="s">
        <v>2499</v>
      </c>
      <c r="D40" s="48" t="s">
        <v>570</v>
      </c>
      <c r="E40" s="48" t="s">
        <v>12</v>
      </c>
      <c r="F40" s="50" t="b">
        <v>0</v>
      </c>
      <c r="G40" s="48" t="s">
        <v>2500</v>
      </c>
      <c r="H40" s="115">
        <v>0</v>
      </c>
      <c r="I40" s="115">
        <v>1</v>
      </c>
      <c r="J40" s="117"/>
    </row>
    <row r="41" spans="1:10" ht="30" x14ac:dyDescent="0.25">
      <c r="A41" s="54" t="s">
        <v>2831</v>
      </c>
      <c r="B41" s="56" t="s">
        <v>5146</v>
      </c>
      <c r="C41" s="48" t="s">
        <v>2501</v>
      </c>
      <c r="D41" s="48" t="s">
        <v>491</v>
      </c>
      <c r="E41" s="48" t="s">
        <v>57</v>
      </c>
      <c r="F41" s="50" t="b">
        <v>0</v>
      </c>
      <c r="G41" s="48" t="s">
        <v>2502</v>
      </c>
      <c r="H41" s="115">
        <v>0</v>
      </c>
      <c r="I41" s="115">
        <v>1</v>
      </c>
      <c r="J41" s="117"/>
    </row>
    <row r="42" spans="1:10" ht="75" x14ac:dyDescent="0.25">
      <c r="A42" s="54" t="s">
        <v>2833</v>
      </c>
      <c r="B42" s="56" t="s">
        <v>5147</v>
      </c>
      <c r="C42" s="48" t="s">
        <v>667</v>
      </c>
      <c r="D42" s="48" t="s">
        <v>114</v>
      </c>
      <c r="E42" s="57" t="s">
        <v>18</v>
      </c>
      <c r="F42" s="50" t="b">
        <v>0</v>
      </c>
      <c r="G42" s="48" t="s">
        <v>2503</v>
      </c>
      <c r="H42" s="115">
        <v>0</v>
      </c>
      <c r="I42" s="115">
        <v>1</v>
      </c>
      <c r="J42" s="117" t="s">
        <v>5301</v>
      </c>
    </row>
    <row r="43" spans="1:10" ht="30" x14ac:dyDescent="0.25">
      <c r="A43" s="54" t="s">
        <v>2834</v>
      </c>
      <c r="B43" s="56" t="s">
        <v>5147</v>
      </c>
      <c r="C43" s="48" t="s">
        <v>2504</v>
      </c>
      <c r="D43" s="48" t="s">
        <v>11</v>
      </c>
      <c r="E43" s="48" t="s">
        <v>24</v>
      </c>
      <c r="F43" s="50" t="b">
        <v>1</v>
      </c>
      <c r="G43" s="48" t="s">
        <v>2505</v>
      </c>
      <c r="H43" s="115">
        <v>1</v>
      </c>
      <c r="I43" s="115">
        <v>0</v>
      </c>
      <c r="J43" s="117"/>
    </row>
    <row r="44" spans="1:10" ht="30" x14ac:dyDescent="0.25">
      <c r="A44" s="54" t="s">
        <v>2835</v>
      </c>
      <c r="B44" s="56" t="s">
        <v>5148</v>
      </c>
      <c r="C44" s="48" t="s">
        <v>2506</v>
      </c>
      <c r="D44" s="48" t="s">
        <v>23</v>
      </c>
      <c r="E44" s="48" t="s">
        <v>57</v>
      </c>
      <c r="F44" s="50" t="b">
        <v>0</v>
      </c>
      <c r="G44" s="48" t="s">
        <v>2507</v>
      </c>
      <c r="H44" s="115">
        <v>0</v>
      </c>
      <c r="I44" s="115">
        <v>1</v>
      </c>
      <c r="J44" s="117"/>
    </row>
    <row r="45" spans="1:10" ht="30" x14ac:dyDescent="0.25">
      <c r="A45" s="54" t="s">
        <v>2836</v>
      </c>
      <c r="B45" s="56" t="s">
        <v>5149</v>
      </c>
      <c r="C45" s="48" t="s">
        <v>2508</v>
      </c>
      <c r="D45" s="48" t="s">
        <v>11</v>
      </c>
      <c r="E45" s="48" t="s">
        <v>24</v>
      </c>
      <c r="F45" s="50" t="b">
        <v>0</v>
      </c>
      <c r="G45" s="48" t="s">
        <v>2509</v>
      </c>
      <c r="H45" s="115">
        <v>0</v>
      </c>
      <c r="I45" s="115">
        <v>1</v>
      </c>
      <c r="J45" s="117"/>
    </row>
    <row r="46" spans="1:10" ht="30" x14ac:dyDescent="0.25">
      <c r="A46" s="54" t="s">
        <v>2837</v>
      </c>
      <c r="B46" s="56" t="s">
        <v>5150</v>
      </c>
      <c r="C46" s="48" t="s">
        <v>2510</v>
      </c>
      <c r="D46" s="48" t="s">
        <v>452</v>
      </c>
      <c r="E46" s="48" t="s">
        <v>18</v>
      </c>
      <c r="F46" s="50" t="b">
        <v>0</v>
      </c>
      <c r="G46" s="48" t="s">
        <v>2511</v>
      </c>
      <c r="H46" s="115">
        <v>0</v>
      </c>
      <c r="I46" s="115">
        <v>1</v>
      </c>
      <c r="J46" s="117"/>
    </row>
    <row r="47" spans="1:10" ht="30" x14ac:dyDescent="0.25">
      <c r="A47" s="54" t="s">
        <v>2838</v>
      </c>
      <c r="B47" s="56" t="s">
        <v>5150</v>
      </c>
      <c r="C47" s="48" t="s">
        <v>2512</v>
      </c>
      <c r="D47" s="48" t="s">
        <v>77</v>
      </c>
      <c r="E47" s="48" t="s">
        <v>57</v>
      </c>
      <c r="F47" s="50" t="b">
        <v>1</v>
      </c>
      <c r="G47" s="48" t="s">
        <v>2513</v>
      </c>
      <c r="H47" s="115">
        <v>1</v>
      </c>
      <c r="I47" s="115">
        <v>0</v>
      </c>
      <c r="J47" s="117"/>
    </row>
    <row r="48" spans="1:10" ht="75" x14ac:dyDescent="0.25">
      <c r="A48" s="54" t="s">
        <v>2839</v>
      </c>
      <c r="B48" s="56" t="s">
        <v>5151</v>
      </c>
      <c r="C48" s="48" t="s">
        <v>2514</v>
      </c>
      <c r="D48" s="48" t="s">
        <v>314</v>
      </c>
      <c r="E48" s="57" t="s">
        <v>57</v>
      </c>
      <c r="F48" s="50" t="b">
        <v>0</v>
      </c>
      <c r="G48" s="48" t="s">
        <v>2515</v>
      </c>
      <c r="H48" s="115">
        <v>0</v>
      </c>
      <c r="I48" s="115">
        <v>1</v>
      </c>
      <c r="J48" s="117" t="s">
        <v>5301</v>
      </c>
    </row>
    <row r="49" spans="1:10" ht="30" x14ac:dyDescent="0.25">
      <c r="A49" s="54" t="s">
        <v>2840</v>
      </c>
      <c r="B49" s="56" t="s">
        <v>5152</v>
      </c>
      <c r="C49" s="48" t="s">
        <v>2516</v>
      </c>
      <c r="D49" s="48" t="s">
        <v>426</v>
      </c>
      <c r="E49" s="48" t="s">
        <v>57</v>
      </c>
      <c r="F49" s="50" t="b">
        <v>0</v>
      </c>
      <c r="G49" s="48" t="s">
        <v>2517</v>
      </c>
      <c r="H49" s="115">
        <v>0</v>
      </c>
      <c r="I49" s="115">
        <v>1</v>
      </c>
      <c r="J49" s="117"/>
    </row>
    <row r="50" spans="1:10" ht="30" x14ac:dyDescent="0.25">
      <c r="A50" s="54" t="s">
        <v>2841</v>
      </c>
      <c r="B50" s="56" t="s">
        <v>5153</v>
      </c>
      <c r="C50" s="48" t="s">
        <v>2518</v>
      </c>
      <c r="D50" s="48" t="s">
        <v>172</v>
      </c>
      <c r="E50" s="48" t="s">
        <v>18</v>
      </c>
      <c r="F50" s="50" t="b">
        <v>0</v>
      </c>
      <c r="G50" s="48" t="s">
        <v>2519</v>
      </c>
      <c r="H50" s="115">
        <v>0</v>
      </c>
      <c r="I50" s="115">
        <v>1</v>
      </c>
      <c r="J50" s="117"/>
    </row>
    <row r="51" spans="1:10" ht="30" x14ac:dyDescent="0.25">
      <c r="A51" s="54" t="s">
        <v>2842</v>
      </c>
      <c r="B51" s="56" t="s">
        <v>5153</v>
      </c>
      <c r="C51" s="48" t="s">
        <v>2520</v>
      </c>
      <c r="D51" s="48" t="s">
        <v>496</v>
      </c>
      <c r="E51" s="48" t="s">
        <v>24</v>
      </c>
      <c r="F51" s="50" t="b">
        <v>1</v>
      </c>
      <c r="G51" s="48" t="s">
        <v>2521</v>
      </c>
      <c r="H51" s="115">
        <v>1</v>
      </c>
      <c r="I51" s="115">
        <v>0</v>
      </c>
      <c r="J51" s="117"/>
    </row>
    <row r="52" spans="1:10" ht="30" x14ac:dyDescent="0.25">
      <c r="A52" s="54" t="s">
        <v>2843</v>
      </c>
      <c r="B52" s="56" t="s">
        <v>5154</v>
      </c>
      <c r="C52" s="48" t="s">
        <v>2522</v>
      </c>
      <c r="D52" s="48" t="s">
        <v>304</v>
      </c>
      <c r="E52" s="48" t="s">
        <v>24</v>
      </c>
      <c r="F52" s="50" t="b">
        <v>1</v>
      </c>
      <c r="G52" s="48" t="s">
        <v>2523</v>
      </c>
      <c r="H52" s="115">
        <v>1</v>
      </c>
      <c r="I52" s="115">
        <v>0</v>
      </c>
      <c r="J52" s="117"/>
    </row>
    <row r="53" spans="1:10" ht="45" x14ac:dyDescent="0.25">
      <c r="A53" s="54" t="s">
        <v>2844</v>
      </c>
      <c r="B53" s="56" t="s">
        <v>5155</v>
      </c>
      <c r="C53" s="48" t="s">
        <v>1684</v>
      </c>
      <c r="D53" s="48" t="s">
        <v>333</v>
      </c>
      <c r="E53" s="48" t="s">
        <v>57</v>
      </c>
      <c r="F53" s="50" t="b">
        <v>0</v>
      </c>
      <c r="G53" s="48" t="s">
        <v>2524</v>
      </c>
      <c r="H53" s="115">
        <v>0</v>
      </c>
      <c r="I53" s="115">
        <v>2</v>
      </c>
      <c r="J53" s="117"/>
    </row>
    <row r="54" spans="1:10" x14ac:dyDescent="0.25">
      <c r="A54" s="54" t="s">
        <v>2845</v>
      </c>
      <c r="B54" s="56" t="s">
        <v>5156</v>
      </c>
      <c r="C54" s="48" t="s">
        <v>2525</v>
      </c>
      <c r="D54" s="48" t="s">
        <v>92</v>
      </c>
      <c r="E54" s="48" t="s">
        <v>12</v>
      </c>
      <c r="F54" s="50" t="b">
        <v>0</v>
      </c>
      <c r="G54" s="48" t="s">
        <v>2526</v>
      </c>
      <c r="H54" s="115">
        <v>0</v>
      </c>
      <c r="I54" s="115">
        <v>1</v>
      </c>
      <c r="J54" s="117"/>
    </row>
    <row r="55" spans="1:10" x14ac:dyDescent="0.25">
      <c r="A55" s="54" t="s">
        <v>2846</v>
      </c>
      <c r="B55" s="56" t="s">
        <v>5157</v>
      </c>
      <c r="C55" s="48" t="s">
        <v>2527</v>
      </c>
      <c r="D55" s="48" t="s">
        <v>762</v>
      </c>
      <c r="E55" s="48" t="s">
        <v>18</v>
      </c>
      <c r="F55" s="50" t="b">
        <v>0</v>
      </c>
      <c r="G55" s="48" t="s">
        <v>2528</v>
      </c>
      <c r="H55" s="115">
        <v>0</v>
      </c>
      <c r="I55" s="115">
        <v>1</v>
      </c>
      <c r="J55" s="117"/>
    </row>
    <row r="56" spans="1:10" ht="30" x14ac:dyDescent="0.25">
      <c r="A56" s="54" t="s">
        <v>2847</v>
      </c>
      <c r="B56" s="56" t="s">
        <v>5157</v>
      </c>
      <c r="C56" s="48" t="s">
        <v>2529</v>
      </c>
      <c r="D56" s="48" t="s">
        <v>145</v>
      </c>
      <c r="E56" s="48" t="s">
        <v>57</v>
      </c>
      <c r="F56" s="50" t="b">
        <v>0</v>
      </c>
      <c r="G56" s="48" t="s">
        <v>2530</v>
      </c>
      <c r="H56" s="115">
        <v>0</v>
      </c>
      <c r="I56" s="115">
        <v>2</v>
      </c>
      <c r="J56" s="117"/>
    </row>
    <row r="57" spans="1:10" ht="30" x14ac:dyDescent="0.25">
      <c r="A57" s="54" t="s">
        <v>2848</v>
      </c>
      <c r="B57" s="56" t="s">
        <v>5158</v>
      </c>
      <c r="C57" s="48" t="s">
        <v>2531</v>
      </c>
      <c r="D57" s="48" t="s">
        <v>889</v>
      </c>
      <c r="E57" s="48" t="s">
        <v>57</v>
      </c>
      <c r="F57" s="50" t="b">
        <v>0</v>
      </c>
      <c r="G57" s="48" t="s">
        <v>2532</v>
      </c>
      <c r="H57" s="115">
        <v>0</v>
      </c>
      <c r="I57" s="115">
        <v>1</v>
      </c>
      <c r="J57" s="117"/>
    </row>
    <row r="58" spans="1:10" ht="30" x14ac:dyDescent="0.25">
      <c r="A58" s="54" t="s">
        <v>2849</v>
      </c>
      <c r="B58" s="56" t="s">
        <v>5159</v>
      </c>
      <c r="C58" s="48" t="s">
        <v>2533</v>
      </c>
      <c r="D58" s="48" t="s">
        <v>77</v>
      </c>
      <c r="E58" s="48" t="s">
        <v>57</v>
      </c>
      <c r="F58" s="50" t="b">
        <v>0</v>
      </c>
      <c r="G58" s="48" t="s">
        <v>2534</v>
      </c>
      <c r="H58" s="115">
        <v>0</v>
      </c>
      <c r="I58" s="115">
        <v>1</v>
      </c>
      <c r="J58" s="117"/>
    </row>
    <row r="59" spans="1:10" ht="30" x14ac:dyDescent="0.25">
      <c r="A59" s="54" t="s">
        <v>2850</v>
      </c>
      <c r="B59" s="56" t="s">
        <v>5160</v>
      </c>
      <c r="C59" s="48" t="s">
        <v>2535</v>
      </c>
      <c r="D59" s="48" t="s">
        <v>92</v>
      </c>
      <c r="E59" s="48" t="s">
        <v>24</v>
      </c>
      <c r="F59" s="50" t="b">
        <v>0</v>
      </c>
      <c r="G59" s="48" t="s">
        <v>2536</v>
      </c>
      <c r="H59" s="115">
        <v>0</v>
      </c>
      <c r="I59" s="115">
        <v>1</v>
      </c>
      <c r="J59" s="117"/>
    </row>
    <row r="60" spans="1:10" ht="30" x14ac:dyDescent="0.25">
      <c r="A60" s="54" t="s">
        <v>2851</v>
      </c>
      <c r="B60" s="56" t="s">
        <v>5161</v>
      </c>
      <c r="C60" s="48" t="s">
        <v>2537</v>
      </c>
      <c r="D60" s="48" t="s">
        <v>475</v>
      </c>
      <c r="E60" s="48" t="s">
        <v>18</v>
      </c>
      <c r="F60" s="50" t="b">
        <v>1</v>
      </c>
      <c r="G60" s="48" t="s">
        <v>2538</v>
      </c>
      <c r="H60" s="115">
        <v>1</v>
      </c>
      <c r="I60" s="115">
        <v>0</v>
      </c>
      <c r="J60" s="117"/>
    </row>
    <row r="61" spans="1:10" x14ac:dyDescent="0.25">
      <c r="A61" s="54" t="s">
        <v>2852</v>
      </c>
      <c r="B61" s="56" t="s">
        <v>5162</v>
      </c>
      <c r="C61" s="48" t="s">
        <v>2539</v>
      </c>
      <c r="D61" s="48" t="s">
        <v>1992</v>
      </c>
      <c r="E61" s="48" t="s">
        <v>57</v>
      </c>
      <c r="F61" s="50" t="b">
        <v>0</v>
      </c>
      <c r="G61" s="48" t="s">
        <v>2540</v>
      </c>
      <c r="H61" s="115">
        <v>0</v>
      </c>
      <c r="I61" s="115">
        <v>1</v>
      </c>
      <c r="J61" s="117"/>
    </row>
    <row r="62" spans="1:10" x14ac:dyDescent="0.25">
      <c r="A62" s="54" t="s">
        <v>2853</v>
      </c>
      <c r="B62" s="56" t="s">
        <v>5163</v>
      </c>
      <c r="C62" s="48" t="s">
        <v>2541</v>
      </c>
      <c r="D62" s="48" t="s">
        <v>884</v>
      </c>
      <c r="E62" s="48" t="s">
        <v>18</v>
      </c>
      <c r="F62" s="50" t="b">
        <v>0</v>
      </c>
      <c r="G62" s="48" t="s">
        <v>2542</v>
      </c>
      <c r="H62" s="115">
        <v>0</v>
      </c>
      <c r="I62" s="115">
        <v>1</v>
      </c>
      <c r="J62" s="117"/>
    </row>
    <row r="63" spans="1:10" ht="30" x14ac:dyDescent="0.25">
      <c r="A63" s="54" t="s">
        <v>2854</v>
      </c>
      <c r="B63" s="56" t="s">
        <v>5163</v>
      </c>
      <c r="C63" s="48" t="s">
        <v>2543</v>
      </c>
      <c r="D63" s="48" t="s">
        <v>309</v>
      </c>
      <c r="E63" s="48" t="s">
        <v>57</v>
      </c>
      <c r="F63" s="50" t="b">
        <v>0</v>
      </c>
      <c r="G63" s="48" t="s">
        <v>2544</v>
      </c>
      <c r="H63" s="115">
        <v>0</v>
      </c>
      <c r="I63" s="115">
        <v>1</v>
      </c>
      <c r="J63" s="117"/>
    </row>
    <row r="64" spans="1:10" x14ac:dyDescent="0.25">
      <c r="A64" s="54" t="s">
        <v>2855</v>
      </c>
      <c r="B64" s="56" t="s">
        <v>5164</v>
      </c>
      <c r="C64" s="48" t="s">
        <v>2545</v>
      </c>
      <c r="D64" s="48" t="s">
        <v>371</v>
      </c>
      <c r="E64" s="48" t="s">
        <v>24</v>
      </c>
      <c r="F64" s="50" t="b">
        <v>0</v>
      </c>
      <c r="G64" s="48" t="s">
        <v>2546</v>
      </c>
      <c r="H64" s="115">
        <v>0</v>
      </c>
      <c r="I64" s="115">
        <v>1</v>
      </c>
      <c r="J64" s="117"/>
    </row>
    <row r="65" spans="1:10" ht="30" x14ac:dyDescent="0.25">
      <c r="A65" s="54" t="s">
        <v>2856</v>
      </c>
      <c r="B65" s="56" t="s">
        <v>5164</v>
      </c>
      <c r="C65" s="48" t="s">
        <v>2547</v>
      </c>
      <c r="D65" s="48" t="s">
        <v>314</v>
      </c>
      <c r="E65" s="48" t="s">
        <v>18</v>
      </c>
      <c r="F65" s="50" t="b">
        <v>1</v>
      </c>
      <c r="G65" s="48" t="s">
        <v>2548</v>
      </c>
      <c r="H65" s="115">
        <v>1</v>
      </c>
      <c r="I65" s="115">
        <v>0</v>
      </c>
      <c r="J65" s="117"/>
    </row>
    <row r="66" spans="1:10" x14ac:dyDescent="0.25">
      <c r="A66" s="54" t="s">
        <v>2857</v>
      </c>
      <c r="B66" s="56" t="s">
        <v>5165</v>
      </c>
      <c r="C66" s="48" t="s">
        <v>2549</v>
      </c>
      <c r="D66" s="48" t="s">
        <v>555</v>
      </c>
      <c r="E66" s="48" t="s">
        <v>18</v>
      </c>
      <c r="F66" s="50" t="b">
        <v>0</v>
      </c>
      <c r="G66" s="48" t="s">
        <v>2550</v>
      </c>
      <c r="H66" s="115">
        <v>0</v>
      </c>
      <c r="I66" s="115">
        <v>1</v>
      </c>
      <c r="J66" s="117"/>
    </row>
    <row r="67" spans="1:10" ht="30" x14ac:dyDescent="0.25">
      <c r="A67" s="54" t="s">
        <v>2858</v>
      </c>
      <c r="B67" s="56" t="s">
        <v>5166</v>
      </c>
      <c r="C67" s="48" t="s">
        <v>2551</v>
      </c>
      <c r="D67" s="48" t="s">
        <v>2552</v>
      </c>
      <c r="E67" s="48" t="s">
        <v>57</v>
      </c>
      <c r="F67" s="50" t="b">
        <v>0</v>
      </c>
      <c r="G67" s="48" t="s">
        <v>2553</v>
      </c>
      <c r="H67" s="115">
        <v>0</v>
      </c>
      <c r="I67" s="115">
        <v>1</v>
      </c>
      <c r="J67" s="117"/>
    </row>
    <row r="68" spans="1:10" ht="45" x14ac:dyDescent="0.25">
      <c r="A68" s="54" t="s">
        <v>2859</v>
      </c>
      <c r="B68" s="56" t="s">
        <v>5167</v>
      </c>
      <c r="C68" s="48" t="s">
        <v>2554</v>
      </c>
      <c r="D68" s="48" t="s">
        <v>762</v>
      </c>
      <c r="E68" s="48" t="s">
        <v>12</v>
      </c>
      <c r="F68" s="50" t="b">
        <v>0</v>
      </c>
      <c r="G68" s="48" t="s">
        <v>2555</v>
      </c>
      <c r="H68" s="115">
        <v>0</v>
      </c>
      <c r="I68" s="115">
        <v>1</v>
      </c>
      <c r="J68" s="117"/>
    </row>
    <row r="69" spans="1:10" ht="30" x14ac:dyDescent="0.25">
      <c r="A69" s="54" t="s">
        <v>2860</v>
      </c>
      <c r="B69" s="56" t="s">
        <v>5168</v>
      </c>
      <c r="C69" s="48" t="s">
        <v>2556</v>
      </c>
      <c r="D69" s="48" t="s">
        <v>452</v>
      </c>
      <c r="E69" s="48" t="s">
        <v>24</v>
      </c>
      <c r="F69" s="50" t="b">
        <v>0</v>
      </c>
      <c r="G69" s="48" t="s">
        <v>2557</v>
      </c>
      <c r="H69" s="115">
        <v>0</v>
      </c>
      <c r="I69" s="115">
        <v>1</v>
      </c>
      <c r="J69" s="117"/>
    </row>
    <row r="70" spans="1:10" ht="30" x14ac:dyDescent="0.25">
      <c r="A70" s="54" t="s">
        <v>2861</v>
      </c>
      <c r="B70" s="56" t="s">
        <v>5169</v>
      </c>
      <c r="C70" s="48" t="s">
        <v>2558</v>
      </c>
      <c r="D70" s="48" t="s">
        <v>114</v>
      </c>
      <c r="E70" s="48" t="s">
        <v>24</v>
      </c>
      <c r="F70" s="50" t="b">
        <v>0</v>
      </c>
      <c r="G70" s="48" t="s">
        <v>2559</v>
      </c>
      <c r="H70" s="115">
        <v>0</v>
      </c>
      <c r="I70" s="115">
        <v>1</v>
      </c>
      <c r="J70" s="117"/>
    </row>
    <row r="71" spans="1:10" ht="30" x14ac:dyDescent="0.25">
      <c r="A71" s="54" t="s">
        <v>2862</v>
      </c>
      <c r="B71" s="56" t="s">
        <v>5170</v>
      </c>
      <c r="C71" s="48" t="s">
        <v>2560</v>
      </c>
      <c r="D71" s="48" t="s">
        <v>2561</v>
      </c>
      <c r="E71" s="48" t="s">
        <v>24</v>
      </c>
      <c r="F71" s="50" t="b">
        <v>0</v>
      </c>
      <c r="G71" s="48" t="s">
        <v>2562</v>
      </c>
      <c r="H71" s="115">
        <v>0</v>
      </c>
      <c r="I71" s="115">
        <v>1</v>
      </c>
      <c r="J71" s="117"/>
    </row>
    <row r="72" spans="1:10" ht="30" x14ac:dyDescent="0.25">
      <c r="A72" s="54" t="s">
        <v>2863</v>
      </c>
      <c r="B72" s="56" t="s">
        <v>5171</v>
      </c>
      <c r="C72" s="48" t="s">
        <v>2563</v>
      </c>
      <c r="D72" s="48" t="s">
        <v>2424</v>
      </c>
      <c r="E72" s="48" t="s">
        <v>18</v>
      </c>
      <c r="F72" s="50" t="b">
        <v>0</v>
      </c>
      <c r="G72" s="48" t="s">
        <v>2564</v>
      </c>
      <c r="H72" s="115">
        <v>0</v>
      </c>
      <c r="I72" s="115">
        <v>1</v>
      </c>
      <c r="J72" s="117"/>
    </row>
    <row r="73" spans="1:10" ht="30" x14ac:dyDescent="0.25">
      <c r="A73" s="54" t="s">
        <v>2864</v>
      </c>
      <c r="B73" s="56" t="s">
        <v>5171</v>
      </c>
      <c r="C73" s="48" t="s">
        <v>2565</v>
      </c>
      <c r="D73" s="48" t="s">
        <v>276</v>
      </c>
      <c r="E73" s="48" t="s">
        <v>18</v>
      </c>
      <c r="F73" s="50" t="b">
        <v>0</v>
      </c>
      <c r="G73" s="48" t="s">
        <v>2566</v>
      </c>
      <c r="H73" s="115">
        <v>0</v>
      </c>
      <c r="I73" s="115">
        <v>1</v>
      </c>
      <c r="J73" s="117"/>
    </row>
    <row r="74" spans="1:10" ht="30" x14ac:dyDescent="0.25">
      <c r="A74" s="54" t="s">
        <v>2865</v>
      </c>
      <c r="B74" s="56" t="s">
        <v>5172</v>
      </c>
      <c r="C74" s="48" t="s">
        <v>2567</v>
      </c>
      <c r="D74" s="48" t="s">
        <v>447</v>
      </c>
      <c r="E74" s="48" t="s">
        <v>18</v>
      </c>
      <c r="F74" s="50" t="b">
        <v>0</v>
      </c>
      <c r="G74" s="48" t="s">
        <v>2568</v>
      </c>
      <c r="H74" s="115">
        <v>0</v>
      </c>
      <c r="I74" s="115">
        <v>1</v>
      </c>
      <c r="J74" s="117"/>
    </row>
    <row r="75" spans="1:10" ht="30" x14ac:dyDescent="0.25">
      <c r="A75" s="54" t="s">
        <v>2866</v>
      </c>
      <c r="B75" s="56" t="s">
        <v>5173</v>
      </c>
      <c r="C75" s="48" t="s">
        <v>2569</v>
      </c>
      <c r="D75" s="48" t="s">
        <v>172</v>
      </c>
      <c r="E75" s="48" t="s">
        <v>18</v>
      </c>
      <c r="F75" s="50" t="b">
        <v>0</v>
      </c>
      <c r="G75" s="48" t="s">
        <v>2570</v>
      </c>
      <c r="H75" s="115">
        <v>0</v>
      </c>
      <c r="I75" s="115">
        <v>1</v>
      </c>
      <c r="J75" s="117"/>
    </row>
    <row r="76" spans="1:10" ht="30" x14ac:dyDescent="0.25">
      <c r="A76" s="54" t="s">
        <v>2867</v>
      </c>
      <c r="B76" s="56" t="s">
        <v>5174</v>
      </c>
      <c r="C76" s="48" t="s">
        <v>2571</v>
      </c>
      <c r="D76" s="48" t="s">
        <v>123</v>
      </c>
      <c r="E76" s="48" t="s">
        <v>18</v>
      </c>
      <c r="F76" s="50" t="b">
        <v>0</v>
      </c>
      <c r="G76" s="48" t="s">
        <v>2572</v>
      </c>
      <c r="H76" s="115">
        <v>0</v>
      </c>
      <c r="I76" s="115">
        <v>1</v>
      </c>
      <c r="J76" s="117"/>
    </row>
    <row r="77" spans="1:10" ht="30" x14ac:dyDescent="0.25">
      <c r="A77" s="54" t="s">
        <v>2868</v>
      </c>
      <c r="B77" s="56" t="s">
        <v>5175</v>
      </c>
      <c r="C77" s="48" t="s">
        <v>2573</v>
      </c>
      <c r="D77" s="48" t="s">
        <v>23</v>
      </c>
      <c r="E77" s="48" t="s">
        <v>57</v>
      </c>
      <c r="F77" s="50" t="b">
        <v>0</v>
      </c>
      <c r="G77" s="48" t="s">
        <v>2574</v>
      </c>
      <c r="H77" s="115">
        <v>0</v>
      </c>
      <c r="I77" s="115">
        <v>1</v>
      </c>
      <c r="J77" s="117"/>
    </row>
    <row r="78" spans="1:10" ht="30" x14ac:dyDescent="0.25">
      <c r="A78" s="54" t="s">
        <v>2869</v>
      </c>
      <c r="B78" s="56" t="s">
        <v>5175</v>
      </c>
      <c r="C78" s="48" t="s">
        <v>2575</v>
      </c>
      <c r="D78" s="48" t="s">
        <v>1719</v>
      </c>
      <c r="E78" s="48" t="s">
        <v>18</v>
      </c>
      <c r="F78" s="50" t="b">
        <v>0</v>
      </c>
      <c r="G78" s="48" t="s">
        <v>2576</v>
      </c>
      <c r="H78" s="115">
        <v>0</v>
      </c>
      <c r="I78" s="115">
        <v>1</v>
      </c>
      <c r="J78" s="117"/>
    </row>
    <row r="79" spans="1:10" ht="30" x14ac:dyDescent="0.25">
      <c r="A79" s="54" t="s">
        <v>2870</v>
      </c>
      <c r="B79" s="56" t="s">
        <v>5176</v>
      </c>
      <c r="C79" s="48" t="s">
        <v>2577</v>
      </c>
      <c r="D79" s="48" t="s">
        <v>304</v>
      </c>
      <c r="E79" s="48" t="s">
        <v>24</v>
      </c>
      <c r="F79" s="50" t="b">
        <v>0</v>
      </c>
      <c r="G79" s="48" t="s">
        <v>2578</v>
      </c>
      <c r="H79" s="115">
        <v>0</v>
      </c>
      <c r="I79" s="115">
        <v>1</v>
      </c>
      <c r="J79" s="117"/>
    </row>
    <row r="80" spans="1:10" x14ac:dyDescent="0.25">
      <c r="A80" s="54" t="s">
        <v>2871</v>
      </c>
      <c r="B80" s="56" t="s">
        <v>5177</v>
      </c>
      <c r="C80" s="48" t="s">
        <v>2579</v>
      </c>
      <c r="D80" s="48" t="s">
        <v>164</v>
      </c>
      <c r="E80" s="48" t="s">
        <v>24</v>
      </c>
      <c r="F80" s="50" t="b">
        <v>0</v>
      </c>
      <c r="G80" s="48" t="s">
        <v>2580</v>
      </c>
      <c r="H80" s="115">
        <v>0</v>
      </c>
      <c r="I80" s="115">
        <v>1</v>
      </c>
      <c r="J80" s="117"/>
    </row>
    <row r="81" spans="1:10" ht="45" x14ac:dyDescent="0.25">
      <c r="A81" s="54" t="s">
        <v>2872</v>
      </c>
      <c r="B81" s="56" t="s">
        <v>5178</v>
      </c>
      <c r="C81" s="48" t="s">
        <v>2581</v>
      </c>
      <c r="D81" s="48" t="s">
        <v>884</v>
      </c>
      <c r="E81" s="48" t="s">
        <v>18</v>
      </c>
      <c r="F81" s="50" t="b">
        <v>0</v>
      </c>
      <c r="G81" s="48" t="s">
        <v>2582</v>
      </c>
      <c r="H81" s="115">
        <v>0</v>
      </c>
      <c r="I81" s="115">
        <v>1</v>
      </c>
      <c r="J81" s="117"/>
    </row>
    <row r="82" spans="1:10" ht="30" x14ac:dyDescent="0.25">
      <c r="A82" s="54" t="s">
        <v>2873</v>
      </c>
      <c r="B82" s="56" t="s">
        <v>5178</v>
      </c>
      <c r="C82" s="48" t="s">
        <v>2583</v>
      </c>
      <c r="D82" s="48" t="s">
        <v>11</v>
      </c>
      <c r="E82" s="48" t="s">
        <v>57</v>
      </c>
      <c r="F82" s="50" t="b">
        <v>1</v>
      </c>
      <c r="G82" s="48" t="s">
        <v>2584</v>
      </c>
      <c r="H82" s="115">
        <v>1</v>
      </c>
      <c r="I82" s="115">
        <v>0</v>
      </c>
      <c r="J82" s="117"/>
    </row>
    <row r="83" spans="1:10" ht="30" x14ac:dyDescent="0.25">
      <c r="A83" s="54" t="s">
        <v>2874</v>
      </c>
      <c r="B83" s="56" t="s">
        <v>5179</v>
      </c>
      <c r="C83" s="48" t="s">
        <v>2585</v>
      </c>
      <c r="D83" s="48" t="s">
        <v>132</v>
      </c>
      <c r="E83" s="48" t="s">
        <v>12</v>
      </c>
      <c r="F83" s="50" t="b">
        <v>0</v>
      </c>
      <c r="G83" s="48" t="s">
        <v>2586</v>
      </c>
      <c r="H83" s="115">
        <v>0</v>
      </c>
      <c r="I83" s="115">
        <v>1</v>
      </c>
      <c r="J83" s="117"/>
    </row>
    <row r="84" spans="1:10" ht="30" x14ac:dyDescent="0.25">
      <c r="A84" s="54" t="s">
        <v>2875</v>
      </c>
      <c r="B84" s="56" t="s">
        <v>5180</v>
      </c>
      <c r="C84" s="48" t="s">
        <v>2587</v>
      </c>
      <c r="D84" s="48" t="s">
        <v>234</v>
      </c>
      <c r="E84" s="48" t="s">
        <v>57</v>
      </c>
      <c r="F84" s="50" t="b">
        <v>0</v>
      </c>
      <c r="G84" s="48" t="s">
        <v>2588</v>
      </c>
      <c r="H84" s="115">
        <v>0</v>
      </c>
      <c r="I84" s="115">
        <v>1</v>
      </c>
      <c r="J84" s="117"/>
    </row>
    <row r="85" spans="1:10" ht="30" x14ac:dyDescent="0.25">
      <c r="A85" s="54" t="s">
        <v>2876</v>
      </c>
      <c r="B85" s="56" t="s">
        <v>5181</v>
      </c>
      <c r="C85" s="48" t="s">
        <v>2589</v>
      </c>
      <c r="D85" s="48" t="s">
        <v>475</v>
      </c>
      <c r="E85" s="48" t="s">
        <v>57</v>
      </c>
      <c r="F85" s="50" t="b">
        <v>0</v>
      </c>
      <c r="G85" s="48" t="s">
        <v>2590</v>
      </c>
      <c r="H85" s="115">
        <v>0</v>
      </c>
      <c r="I85" s="115">
        <v>1</v>
      </c>
      <c r="J85" s="117"/>
    </row>
    <row r="86" spans="1:10" ht="30" x14ac:dyDescent="0.25">
      <c r="A86" s="54" t="s">
        <v>2877</v>
      </c>
      <c r="B86" s="56" t="s">
        <v>5181</v>
      </c>
      <c r="C86" s="48" t="s">
        <v>2591</v>
      </c>
      <c r="D86" s="48" t="s">
        <v>884</v>
      </c>
      <c r="E86" s="48" t="s">
        <v>57</v>
      </c>
      <c r="F86" s="50" t="b">
        <v>0</v>
      </c>
      <c r="G86" s="48" t="s">
        <v>2592</v>
      </c>
      <c r="H86" s="115">
        <v>0</v>
      </c>
      <c r="I86" s="115">
        <v>1</v>
      </c>
      <c r="J86" s="117"/>
    </row>
    <row r="87" spans="1:10" ht="30" x14ac:dyDescent="0.25">
      <c r="A87" s="54" t="s">
        <v>2878</v>
      </c>
      <c r="B87" s="56" t="s">
        <v>5182</v>
      </c>
      <c r="C87" s="48" t="s">
        <v>2593</v>
      </c>
      <c r="D87" s="48" t="s">
        <v>60</v>
      </c>
      <c r="E87" s="48" t="s">
        <v>12</v>
      </c>
      <c r="F87" s="50" t="b">
        <v>0</v>
      </c>
      <c r="G87" s="48" t="s">
        <v>2594</v>
      </c>
      <c r="H87" s="115">
        <v>0</v>
      </c>
      <c r="I87" s="115">
        <v>1</v>
      </c>
      <c r="J87" s="117"/>
    </row>
    <row r="88" spans="1:10" ht="30" x14ac:dyDescent="0.25">
      <c r="A88" s="54" t="s">
        <v>2879</v>
      </c>
      <c r="B88" s="56" t="s">
        <v>5182</v>
      </c>
      <c r="C88" s="48" t="s">
        <v>2595</v>
      </c>
      <c r="D88" s="48" t="s">
        <v>219</v>
      </c>
      <c r="E88" s="48" t="s">
        <v>18</v>
      </c>
      <c r="F88" s="50" t="b">
        <v>1</v>
      </c>
      <c r="G88" s="48" t="s">
        <v>2596</v>
      </c>
      <c r="H88" s="115">
        <v>1</v>
      </c>
      <c r="I88" s="115">
        <v>0</v>
      </c>
      <c r="J88" s="117"/>
    </row>
    <row r="89" spans="1:10" ht="30" x14ac:dyDescent="0.25">
      <c r="A89" s="54" t="s">
        <v>2880</v>
      </c>
      <c r="B89" s="56" t="s">
        <v>5182</v>
      </c>
      <c r="C89" s="48" t="s">
        <v>2597</v>
      </c>
      <c r="D89" s="48" t="s">
        <v>281</v>
      </c>
      <c r="E89" s="48" t="s">
        <v>57</v>
      </c>
      <c r="F89" s="50" t="b">
        <v>0</v>
      </c>
      <c r="G89" s="48" t="s">
        <v>2598</v>
      </c>
      <c r="H89" s="115">
        <v>0</v>
      </c>
      <c r="I89" s="115">
        <v>1</v>
      </c>
      <c r="J89" s="117"/>
    </row>
    <row r="90" spans="1:10" ht="30" x14ac:dyDescent="0.25">
      <c r="A90" s="54" t="s">
        <v>2881</v>
      </c>
      <c r="B90" s="56" t="s">
        <v>5183</v>
      </c>
      <c r="C90" s="48" t="s">
        <v>2599</v>
      </c>
      <c r="D90" s="48" t="s">
        <v>123</v>
      </c>
      <c r="E90" s="48" t="s">
        <v>18</v>
      </c>
      <c r="F90" s="50" t="b">
        <v>0</v>
      </c>
      <c r="G90" s="48" t="s">
        <v>2600</v>
      </c>
      <c r="H90" s="115">
        <v>0</v>
      </c>
      <c r="I90" s="115">
        <v>1</v>
      </c>
      <c r="J90" s="117"/>
    </row>
    <row r="91" spans="1:10" ht="30" x14ac:dyDescent="0.25">
      <c r="A91" s="54" t="s">
        <v>2882</v>
      </c>
      <c r="B91" s="56" t="s">
        <v>5184</v>
      </c>
      <c r="C91" s="48" t="s">
        <v>2601</v>
      </c>
      <c r="D91" s="48" t="s">
        <v>155</v>
      </c>
      <c r="E91" s="48" t="s">
        <v>57</v>
      </c>
      <c r="F91" s="50" t="b">
        <v>0</v>
      </c>
      <c r="G91" s="48" t="s">
        <v>2602</v>
      </c>
      <c r="H91" s="115">
        <v>0</v>
      </c>
      <c r="I91" s="115">
        <v>1</v>
      </c>
      <c r="J91" s="117"/>
    </row>
    <row r="92" spans="1:10" ht="30" x14ac:dyDescent="0.25">
      <c r="A92" s="54" t="s">
        <v>2883</v>
      </c>
      <c r="B92" s="56" t="s">
        <v>5184</v>
      </c>
      <c r="C92" s="48" t="s">
        <v>2603</v>
      </c>
      <c r="D92" s="48" t="s">
        <v>542</v>
      </c>
      <c r="E92" s="48" t="s">
        <v>24</v>
      </c>
      <c r="F92" s="50" t="b">
        <v>1</v>
      </c>
      <c r="G92" s="48" t="s">
        <v>2604</v>
      </c>
      <c r="H92" s="115">
        <v>1</v>
      </c>
      <c r="I92" s="115">
        <v>0</v>
      </c>
      <c r="J92" s="117"/>
    </row>
    <row r="93" spans="1:10" ht="30" x14ac:dyDescent="0.25">
      <c r="A93" s="54" t="s">
        <v>2884</v>
      </c>
      <c r="B93" s="56" t="s">
        <v>5185</v>
      </c>
      <c r="C93" s="48" t="s">
        <v>2605</v>
      </c>
      <c r="D93" s="48" t="s">
        <v>513</v>
      </c>
      <c r="E93" s="48" t="s">
        <v>57</v>
      </c>
      <c r="F93" s="50" t="b">
        <v>0</v>
      </c>
      <c r="G93" s="48" t="s">
        <v>2606</v>
      </c>
      <c r="H93" s="115">
        <v>0</v>
      </c>
      <c r="I93" s="115">
        <v>1</v>
      </c>
      <c r="J93" s="117"/>
    </row>
    <row r="94" spans="1:10" ht="75" x14ac:dyDescent="0.25">
      <c r="A94" s="54" t="s">
        <v>2885</v>
      </c>
      <c r="B94" s="56" t="s">
        <v>5186</v>
      </c>
      <c r="C94" s="48" t="s">
        <v>2607</v>
      </c>
      <c r="D94" s="48" t="s">
        <v>314</v>
      </c>
      <c r="E94" s="57" t="s">
        <v>18</v>
      </c>
      <c r="F94" s="50" t="b">
        <v>0</v>
      </c>
      <c r="G94" s="48" t="s">
        <v>2608</v>
      </c>
      <c r="H94" s="115">
        <v>0</v>
      </c>
      <c r="I94" s="115">
        <v>1</v>
      </c>
      <c r="J94" s="117" t="s">
        <v>5301</v>
      </c>
    </row>
    <row r="95" spans="1:10" ht="105" x14ac:dyDescent="0.25">
      <c r="A95" s="54" t="s">
        <v>2886</v>
      </c>
      <c r="B95" s="56" t="s">
        <v>5187</v>
      </c>
      <c r="C95" s="48" t="s">
        <v>2609</v>
      </c>
      <c r="D95" s="48" t="s">
        <v>219</v>
      </c>
      <c r="E95" s="48" t="s">
        <v>57</v>
      </c>
      <c r="F95" s="50" t="b">
        <v>0</v>
      </c>
      <c r="G95" s="48" t="s">
        <v>2610</v>
      </c>
      <c r="H95" s="115">
        <v>0</v>
      </c>
      <c r="I95" s="115">
        <v>1</v>
      </c>
      <c r="J95" s="117" t="s">
        <v>5322</v>
      </c>
    </row>
    <row r="96" spans="1:10" ht="30" x14ac:dyDescent="0.25">
      <c r="A96" s="54" t="s">
        <v>2887</v>
      </c>
      <c r="B96" s="56" t="s">
        <v>5187</v>
      </c>
      <c r="C96" s="48" t="s">
        <v>2611</v>
      </c>
      <c r="D96" s="48" t="s">
        <v>579</v>
      </c>
      <c r="E96" s="48" t="s">
        <v>57</v>
      </c>
      <c r="F96" s="50" t="b">
        <v>1</v>
      </c>
      <c r="G96" s="48" t="s">
        <v>2612</v>
      </c>
      <c r="H96" s="115">
        <v>1</v>
      </c>
      <c r="I96" s="115">
        <v>0</v>
      </c>
      <c r="J96" s="117"/>
    </row>
    <row r="97" spans="1:10" ht="30" x14ac:dyDescent="0.25">
      <c r="A97" s="54" t="s">
        <v>2888</v>
      </c>
      <c r="B97" s="56" t="s">
        <v>5187</v>
      </c>
      <c r="C97" s="48" t="s">
        <v>2613</v>
      </c>
      <c r="D97" s="48" t="s">
        <v>60</v>
      </c>
      <c r="E97" s="48" t="s">
        <v>57</v>
      </c>
      <c r="F97" s="50" t="b">
        <v>0</v>
      </c>
      <c r="G97" s="48" t="s">
        <v>2614</v>
      </c>
      <c r="H97" s="115">
        <v>0</v>
      </c>
      <c r="I97" s="115">
        <v>1</v>
      </c>
      <c r="J97" s="117"/>
    </row>
    <row r="98" spans="1:10" ht="30" x14ac:dyDescent="0.25">
      <c r="A98" s="54" t="s">
        <v>2889</v>
      </c>
      <c r="B98" s="56" t="s">
        <v>5188</v>
      </c>
      <c r="C98" s="48" t="s">
        <v>2615</v>
      </c>
      <c r="D98" s="48" t="s">
        <v>199</v>
      </c>
      <c r="E98" s="48" t="s">
        <v>57</v>
      </c>
      <c r="F98" s="50" t="b">
        <v>0</v>
      </c>
      <c r="G98" s="48" t="s">
        <v>2616</v>
      </c>
      <c r="H98" s="115">
        <v>0</v>
      </c>
      <c r="I98" s="115">
        <v>1</v>
      </c>
      <c r="J98" s="117"/>
    </row>
    <row r="99" spans="1:10" x14ac:dyDescent="0.25">
      <c r="A99" s="54" t="s">
        <v>2890</v>
      </c>
      <c r="B99" s="56" t="s">
        <v>5189</v>
      </c>
      <c r="C99" s="48" t="s">
        <v>2617</v>
      </c>
      <c r="D99" s="48" t="s">
        <v>937</v>
      </c>
      <c r="E99" s="48" t="s">
        <v>57</v>
      </c>
      <c r="F99" s="50" t="b">
        <v>0</v>
      </c>
      <c r="G99" s="48" t="s">
        <v>2618</v>
      </c>
      <c r="H99" s="115">
        <v>0</v>
      </c>
      <c r="I99" s="115">
        <v>1</v>
      </c>
      <c r="J99" s="117"/>
    </row>
    <row r="100" spans="1:10" ht="30" x14ac:dyDescent="0.25">
      <c r="A100" s="54" t="s">
        <v>2891</v>
      </c>
      <c r="B100" s="56" t="s">
        <v>5190</v>
      </c>
      <c r="C100" s="48" t="s">
        <v>2619</v>
      </c>
      <c r="D100" s="48" t="s">
        <v>426</v>
      </c>
      <c r="E100" s="48" t="s">
        <v>18</v>
      </c>
      <c r="F100" s="50" t="b">
        <v>0</v>
      </c>
      <c r="G100" s="48" t="s">
        <v>2620</v>
      </c>
      <c r="H100" s="115">
        <v>0</v>
      </c>
      <c r="I100" s="115">
        <v>1</v>
      </c>
      <c r="J100" s="117"/>
    </row>
    <row r="101" spans="1:10" ht="30" x14ac:dyDescent="0.25">
      <c r="A101" s="54" t="s">
        <v>2892</v>
      </c>
      <c r="B101" s="56" t="s">
        <v>5191</v>
      </c>
      <c r="C101" s="48" t="s">
        <v>2183</v>
      </c>
      <c r="D101" s="48" t="s">
        <v>379</v>
      </c>
      <c r="E101" s="48" t="s">
        <v>18</v>
      </c>
      <c r="F101" s="50" t="b">
        <v>0</v>
      </c>
      <c r="G101" s="48" t="s">
        <v>2621</v>
      </c>
      <c r="H101" s="115">
        <v>0</v>
      </c>
      <c r="I101" s="115">
        <v>1</v>
      </c>
      <c r="J101" s="117"/>
    </row>
    <row r="102" spans="1:10" ht="30" x14ac:dyDescent="0.25">
      <c r="A102" s="54" t="s">
        <v>2893</v>
      </c>
      <c r="B102" s="56" t="s">
        <v>5192</v>
      </c>
      <c r="C102" s="48" t="s">
        <v>2622</v>
      </c>
      <c r="D102" s="48" t="s">
        <v>560</v>
      </c>
      <c r="E102" s="48" t="s">
        <v>24</v>
      </c>
      <c r="F102" s="50" t="b">
        <v>0</v>
      </c>
      <c r="G102" s="48" t="s">
        <v>2623</v>
      </c>
      <c r="H102" s="115">
        <v>0</v>
      </c>
      <c r="I102" s="115">
        <v>1</v>
      </c>
      <c r="J102" s="117"/>
    </row>
    <row r="103" spans="1:10" x14ac:dyDescent="0.25">
      <c r="A103" s="54" t="s">
        <v>2894</v>
      </c>
      <c r="B103" s="56" t="s">
        <v>5192</v>
      </c>
      <c r="C103" s="48" t="s">
        <v>2624</v>
      </c>
      <c r="D103" s="48" t="s">
        <v>47</v>
      </c>
      <c r="E103" s="48" t="s">
        <v>24</v>
      </c>
      <c r="F103" s="50" t="b">
        <v>1</v>
      </c>
      <c r="G103" s="48" t="s">
        <v>2625</v>
      </c>
      <c r="H103" s="115">
        <v>1</v>
      </c>
      <c r="I103" s="115">
        <v>0</v>
      </c>
      <c r="J103" s="117"/>
    </row>
    <row r="104" spans="1:10" ht="30" x14ac:dyDescent="0.25">
      <c r="A104" s="54" t="s">
        <v>2895</v>
      </c>
      <c r="B104" s="56" t="s">
        <v>5193</v>
      </c>
      <c r="C104" s="48" t="s">
        <v>2626</v>
      </c>
      <c r="D104" s="48" t="s">
        <v>276</v>
      </c>
      <c r="E104" s="48" t="s">
        <v>24</v>
      </c>
      <c r="F104" s="50" t="b">
        <v>0</v>
      </c>
      <c r="G104" s="48" t="s">
        <v>2627</v>
      </c>
      <c r="H104" s="115">
        <v>0</v>
      </c>
      <c r="I104" s="115">
        <v>1</v>
      </c>
      <c r="J104" s="117"/>
    </row>
    <row r="105" spans="1:10" ht="30" x14ac:dyDescent="0.25">
      <c r="A105" s="54" t="s">
        <v>2896</v>
      </c>
      <c r="B105" s="56" t="s">
        <v>5194</v>
      </c>
      <c r="C105" s="48" t="s">
        <v>2628</v>
      </c>
      <c r="D105" s="48" t="s">
        <v>823</v>
      </c>
      <c r="E105" s="48" t="s">
        <v>12</v>
      </c>
      <c r="F105" s="50" t="b">
        <v>0</v>
      </c>
      <c r="G105" s="48" t="s">
        <v>2629</v>
      </c>
      <c r="H105" s="115">
        <v>0</v>
      </c>
      <c r="I105" s="115">
        <v>1</v>
      </c>
      <c r="J105" s="117"/>
    </row>
    <row r="106" spans="1:10" ht="45" x14ac:dyDescent="0.25">
      <c r="A106" s="54" t="s">
        <v>2897</v>
      </c>
      <c r="B106" s="56" t="s">
        <v>5195</v>
      </c>
      <c r="C106" s="48" t="s">
        <v>2630</v>
      </c>
      <c r="D106" s="48" t="s">
        <v>11</v>
      </c>
      <c r="E106" s="48" t="s">
        <v>57</v>
      </c>
      <c r="F106" s="50" t="b">
        <v>0</v>
      </c>
      <c r="G106" s="48" t="s">
        <v>2631</v>
      </c>
      <c r="H106" s="115">
        <v>0</v>
      </c>
      <c r="I106" s="115">
        <v>1</v>
      </c>
      <c r="J106" s="117"/>
    </row>
    <row r="107" spans="1:10" ht="30" x14ac:dyDescent="0.25">
      <c r="A107" s="54" t="s">
        <v>2898</v>
      </c>
      <c r="B107" s="56" t="s">
        <v>5195</v>
      </c>
      <c r="C107" s="48" t="s">
        <v>2632</v>
      </c>
      <c r="D107" s="48" t="s">
        <v>172</v>
      </c>
      <c r="E107" s="48" t="s">
        <v>57</v>
      </c>
      <c r="F107" s="50" t="b">
        <v>1</v>
      </c>
      <c r="G107" s="48" t="s">
        <v>2633</v>
      </c>
      <c r="H107" s="115">
        <v>1</v>
      </c>
      <c r="I107" s="115">
        <v>0</v>
      </c>
      <c r="J107" s="117"/>
    </row>
    <row r="108" spans="1:10" x14ac:dyDescent="0.25">
      <c r="A108" s="54" t="s">
        <v>2899</v>
      </c>
      <c r="B108" s="56" t="s">
        <v>5196</v>
      </c>
      <c r="C108" s="48" t="s">
        <v>2634</v>
      </c>
      <c r="D108" s="48" t="s">
        <v>132</v>
      </c>
      <c r="E108" s="48" t="s">
        <v>18</v>
      </c>
      <c r="F108" s="50" t="b">
        <v>0</v>
      </c>
      <c r="G108" s="48" t="s">
        <v>2635</v>
      </c>
      <c r="H108" s="115">
        <v>0</v>
      </c>
      <c r="I108" s="115">
        <v>1</v>
      </c>
      <c r="J108" s="117"/>
    </row>
    <row r="109" spans="1:10" ht="45" x14ac:dyDescent="0.25">
      <c r="A109" s="54" t="s">
        <v>2900</v>
      </c>
      <c r="B109" s="56" t="s">
        <v>5197</v>
      </c>
      <c r="C109" s="48" t="s">
        <v>2636</v>
      </c>
      <c r="D109" s="48" t="s">
        <v>267</v>
      </c>
      <c r="E109" s="48" t="s">
        <v>24</v>
      </c>
      <c r="F109" s="50" t="b">
        <v>0</v>
      </c>
      <c r="G109" s="48" t="s">
        <v>2637</v>
      </c>
      <c r="H109" s="115">
        <v>0</v>
      </c>
      <c r="I109" s="115">
        <v>1</v>
      </c>
      <c r="J109" s="117"/>
    </row>
    <row r="110" spans="1:10" ht="45" x14ac:dyDescent="0.25">
      <c r="A110" s="54" t="s">
        <v>2901</v>
      </c>
      <c r="B110" s="56" t="s">
        <v>5198</v>
      </c>
      <c r="C110" s="48" t="s">
        <v>2638</v>
      </c>
      <c r="D110" s="48" t="s">
        <v>447</v>
      </c>
      <c r="E110" s="57" t="s">
        <v>5290</v>
      </c>
      <c r="F110" s="50" t="b">
        <v>0</v>
      </c>
      <c r="G110" s="48" t="s">
        <v>2639</v>
      </c>
      <c r="H110" s="115">
        <v>0</v>
      </c>
      <c r="I110" s="115">
        <v>1</v>
      </c>
      <c r="J110" s="117" t="s">
        <v>5304</v>
      </c>
    </row>
    <row r="111" spans="1:10" ht="30" x14ac:dyDescent="0.25">
      <c r="A111" s="54" t="s">
        <v>2902</v>
      </c>
      <c r="B111" s="56" t="s">
        <v>5198</v>
      </c>
      <c r="C111" s="48" t="s">
        <v>2640</v>
      </c>
      <c r="D111" s="48" t="s">
        <v>172</v>
      </c>
      <c r="E111" s="48" t="s">
        <v>24</v>
      </c>
      <c r="F111" s="50" t="b">
        <v>1</v>
      </c>
      <c r="G111" s="48" t="s">
        <v>2641</v>
      </c>
      <c r="H111" s="115">
        <v>1</v>
      </c>
      <c r="I111" s="115">
        <v>0</v>
      </c>
      <c r="J111" s="117"/>
    </row>
    <row r="112" spans="1:10" ht="45" x14ac:dyDescent="0.25">
      <c r="A112" s="54" t="s">
        <v>2903</v>
      </c>
      <c r="B112" s="56" t="s">
        <v>5198</v>
      </c>
      <c r="C112" s="48" t="s">
        <v>2642</v>
      </c>
      <c r="D112" s="48" t="s">
        <v>958</v>
      </c>
      <c r="E112" s="48" t="s">
        <v>18</v>
      </c>
      <c r="F112" s="50" t="b">
        <v>0</v>
      </c>
      <c r="G112" s="48" t="s">
        <v>2643</v>
      </c>
      <c r="H112" s="115">
        <v>0</v>
      </c>
      <c r="I112" s="115">
        <v>1</v>
      </c>
      <c r="J112" s="117"/>
    </row>
    <row r="113" spans="1:10" ht="30" x14ac:dyDescent="0.25">
      <c r="A113" s="54" t="s">
        <v>2904</v>
      </c>
      <c r="B113" s="56" t="s">
        <v>5199</v>
      </c>
      <c r="C113" s="48" t="s">
        <v>2644</v>
      </c>
      <c r="D113" s="48" t="s">
        <v>937</v>
      </c>
      <c r="E113" s="48" t="s">
        <v>24</v>
      </c>
      <c r="F113" s="50" t="b">
        <v>0</v>
      </c>
      <c r="G113" s="48" t="s">
        <v>2645</v>
      </c>
      <c r="H113" s="115">
        <v>0</v>
      </c>
      <c r="I113" s="115">
        <v>1</v>
      </c>
      <c r="J113" s="117"/>
    </row>
    <row r="114" spans="1:10" ht="45" x14ac:dyDescent="0.25">
      <c r="A114" s="54" t="s">
        <v>2905</v>
      </c>
      <c r="B114" s="56" t="s">
        <v>5200</v>
      </c>
      <c r="C114" s="48" t="s">
        <v>2646</v>
      </c>
      <c r="D114" s="48" t="s">
        <v>2424</v>
      </c>
      <c r="E114" s="48" t="s">
        <v>24</v>
      </c>
      <c r="F114" s="50" t="b">
        <v>0</v>
      </c>
      <c r="G114" s="48" t="s">
        <v>2647</v>
      </c>
      <c r="H114" s="115">
        <v>0</v>
      </c>
      <c r="I114" s="115">
        <v>1</v>
      </c>
      <c r="J114" s="117"/>
    </row>
    <row r="115" spans="1:10" ht="30" x14ac:dyDescent="0.25">
      <c r="A115" s="54" t="s">
        <v>2906</v>
      </c>
      <c r="B115" s="56" t="s">
        <v>5201</v>
      </c>
      <c r="C115" s="48" t="s">
        <v>2648</v>
      </c>
      <c r="D115" s="48" t="s">
        <v>324</v>
      </c>
      <c r="E115" s="48" t="s">
        <v>18</v>
      </c>
      <c r="F115" s="50" t="b">
        <v>0</v>
      </c>
      <c r="G115" s="48" t="s">
        <v>2649</v>
      </c>
      <c r="H115" s="115">
        <v>0</v>
      </c>
      <c r="I115" s="115">
        <v>1</v>
      </c>
      <c r="J115" s="117"/>
    </row>
    <row r="116" spans="1:10" ht="30" x14ac:dyDescent="0.25">
      <c r="A116" s="54" t="s">
        <v>2907</v>
      </c>
      <c r="B116" s="56" t="s">
        <v>5202</v>
      </c>
      <c r="C116" s="48" t="s">
        <v>2650</v>
      </c>
      <c r="D116" s="48" t="s">
        <v>379</v>
      </c>
      <c r="E116" s="48" t="s">
        <v>24</v>
      </c>
      <c r="F116" s="50" t="b">
        <v>0</v>
      </c>
      <c r="G116" s="48" t="s">
        <v>2651</v>
      </c>
      <c r="H116" s="115">
        <v>0</v>
      </c>
      <c r="I116" s="115">
        <v>1</v>
      </c>
      <c r="J116" s="117"/>
    </row>
    <row r="117" spans="1:10" ht="45" x14ac:dyDescent="0.25">
      <c r="A117" s="54" t="s">
        <v>2908</v>
      </c>
      <c r="B117" s="56" t="s">
        <v>5202</v>
      </c>
      <c r="C117" s="48" t="s">
        <v>2652</v>
      </c>
      <c r="D117" s="48" t="s">
        <v>565</v>
      </c>
      <c r="E117" s="48" t="s">
        <v>12</v>
      </c>
      <c r="F117" s="50" t="b">
        <v>0</v>
      </c>
      <c r="G117" s="48" t="s">
        <v>2653</v>
      </c>
      <c r="H117" s="115">
        <v>0</v>
      </c>
      <c r="I117" s="115">
        <v>1</v>
      </c>
      <c r="J117" s="117"/>
    </row>
    <row r="118" spans="1:10" ht="30" x14ac:dyDescent="0.25">
      <c r="A118" s="54" t="s">
        <v>2909</v>
      </c>
      <c r="B118" s="56" t="s">
        <v>5203</v>
      </c>
      <c r="C118" s="48" t="s">
        <v>2401</v>
      </c>
      <c r="D118" s="48" t="s">
        <v>426</v>
      </c>
      <c r="E118" s="48" t="s">
        <v>24</v>
      </c>
      <c r="F118" s="50" t="b">
        <v>0</v>
      </c>
      <c r="G118" s="48" t="s">
        <v>2654</v>
      </c>
      <c r="H118" s="115">
        <v>0</v>
      </c>
      <c r="I118" s="115">
        <v>1</v>
      </c>
      <c r="J118" s="117"/>
    </row>
    <row r="119" spans="1:10" ht="30" x14ac:dyDescent="0.25">
      <c r="A119" s="54" t="s">
        <v>2910</v>
      </c>
      <c r="B119" s="56" t="s">
        <v>5204</v>
      </c>
      <c r="C119" s="48" t="s">
        <v>2655</v>
      </c>
      <c r="D119" s="48" t="s">
        <v>426</v>
      </c>
      <c r="E119" s="48" t="s">
        <v>24</v>
      </c>
      <c r="F119" s="50" t="b">
        <v>0</v>
      </c>
      <c r="G119" s="48" t="s">
        <v>2656</v>
      </c>
      <c r="H119" s="115">
        <v>0</v>
      </c>
      <c r="I119" s="115">
        <v>1</v>
      </c>
      <c r="J119" s="117"/>
    </row>
    <row r="120" spans="1:10" ht="30" x14ac:dyDescent="0.25">
      <c r="A120" s="54" t="s">
        <v>2911</v>
      </c>
      <c r="B120" s="56" t="s">
        <v>5205</v>
      </c>
      <c r="C120" s="48" t="s">
        <v>2657</v>
      </c>
      <c r="D120" s="48" t="s">
        <v>958</v>
      </c>
      <c r="E120" s="48" t="s">
        <v>18</v>
      </c>
      <c r="F120" s="50" t="b">
        <v>0</v>
      </c>
      <c r="G120" s="48" t="s">
        <v>2658</v>
      </c>
      <c r="H120" s="115">
        <v>0</v>
      </c>
      <c r="I120" s="115">
        <v>1</v>
      </c>
      <c r="J120" s="117"/>
    </row>
    <row r="121" spans="1:10" ht="45" x14ac:dyDescent="0.25">
      <c r="A121" s="54" t="s">
        <v>2912</v>
      </c>
      <c r="B121" s="56" t="s">
        <v>5205</v>
      </c>
      <c r="C121" s="48" t="s">
        <v>2659</v>
      </c>
      <c r="D121" s="48" t="s">
        <v>262</v>
      </c>
      <c r="E121" s="48" t="s">
        <v>24</v>
      </c>
      <c r="F121" s="50" t="b">
        <v>0</v>
      </c>
      <c r="G121" s="48" t="s">
        <v>2660</v>
      </c>
      <c r="H121" s="115">
        <v>0</v>
      </c>
      <c r="I121" s="115">
        <v>2</v>
      </c>
      <c r="J121" s="117"/>
    </row>
    <row r="122" spans="1:10" x14ac:dyDescent="0.25">
      <c r="A122" s="54" t="s">
        <v>2913</v>
      </c>
      <c r="B122" s="56" t="s">
        <v>5206</v>
      </c>
      <c r="C122" s="48" t="s">
        <v>2661</v>
      </c>
      <c r="D122" s="48" t="s">
        <v>290</v>
      </c>
      <c r="E122" s="48" t="s">
        <v>18</v>
      </c>
      <c r="F122" s="50" t="b">
        <v>0</v>
      </c>
      <c r="G122" s="48" t="s">
        <v>2662</v>
      </c>
      <c r="H122" s="115">
        <v>0</v>
      </c>
      <c r="I122" s="115">
        <v>1</v>
      </c>
      <c r="J122" s="117"/>
    </row>
    <row r="123" spans="1:10" ht="30" x14ac:dyDescent="0.25">
      <c r="A123" s="54" t="s">
        <v>2914</v>
      </c>
      <c r="B123" s="56" t="s">
        <v>5207</v>
      </c>
      <c r="C123" s="48" t="s">
        <v>2663</v>
      </c>
      <c r="D123" s="48" t="s">
        <v>172</v>
      </c>
      <c r="E123" s="48" t="s">
        <v>57</v>
      </c>
      <c r="F123" s="50" t="b">
        <v>0</v>
      </c>
      <c r="G123" s="48" t="s">
        <v>2664</v>
      </c>
      <c r="H123" s="115">
        <v>0</v>
      </c>
      <c r="I123" s="115">
        <v>1</v>
      </c>
      <c r="J123" s="117"/>
    </row>
    <row r="124" spans="1:10" ht="30" x14ac:dyDescent="0.25">
      <c r="A124" s="54" t="s">
        <v>2915</v>
      </c>
      <c r="B124" s="56" t="s">
        <v>5208</v>
      </c>
      <c r="C124" s="48" t="s">
        <v>2665</v>
      </c>
      <c r="D124" s="48" t="s">
        <v>379</v>
      </c>
      <c r="E124" s="48" t="s">
        <v>12</v>
      </c>
      <c r="F124" s="50" t="b">
        <v>0</v>
      </c>
      <c r="G124" s="48" t="s">
        <v>2666</v>
      </c>
      <c r="H124" s="115">
        <v>0</v>
      </c>
      <c r="I124" s="115">
        <v>1</v>
      </c>
      <c r="J124" s="117"/>
    </row>
    <row r="125" spans="1:10" ht="30" x14ac:dyDescent="0.25">
      <c r="A125" s="54" t="s">
        <v>2916</v>
      </c>
      <c r="B125" s="56" t="s">
        <v>5209</v>
      </c>
      <c r="C125" s="48" t="s">
        <v>2667</v>
      </c>
      <c r="D125" s="48" t="s">
        <v>379</v>
      </c>
      <c r="E125" s="48" t="s">
        <v>57</v>
      </c>
      <c r="F125" s="50" t="b">
        <v>0</v>
      </c>
      <c r="G125" s="48" t="s">
        <v>2668</v>
      </c>
      <c r="H125" s="115">
        <v>0</v>
      </c>
      <c r="I125" s="115">
        <v>1</v>
      </c>
      <c r="J125" s="117"/>
    </row>
    <row r="126" spans="1:10" ht="30" x14ac:dyDescent="0.25">
      <c r="A126" s="54" t="s">
        <v>2917</v>
      </c>
      <c r="B126" s="56" t="s">
        <v>5210</v>
      </c>
      <c r="C126" s="48" t="s">
        <v>2669</v>
      </c>
      <c r="D126" s="48" t="s">
        <v>762</v>
      </c>
      <c r="E126" s="48" t="s">
        <v>12</v>
      </c>
      <c r="F126" s="50" t="b">
        <v>0</v>
      </c>
      <c r="G126" s="48" t="s">
        <v>2670</v>
      </c>
      <c r="H126" s="115">
        <v>0</v>
      </c>
      <c r="I126" s="115">
        <v>1</v>
      </c>
      <c r="J126" s="117"/>
    </row>
    <row r="127" spans="1:10" ht="45" x14ac:dyDescent="0.25">
      <c r="A127" s="54" t="s">
        <v>2918</v>
      </c>
      <c r="B127" s="56" t="s">
        <v>5211</v>
      </c>
      <c r="C127" s="48" t="s">
        <v>2671</v>
      </c>
      <c r="D127" s="48" t="s">
        <v>11</v>
      </c>
      <c r="E127" s="48" t="s">
        <v>24</v>
      </c>
      <c r="F127" s="50" t="b">
        <v>0</v>
      </c>
      <c r="G127" s="48" t="s">
        <v>2672</v>
      </c>
      <c r="H127" s="115">
        <v>0</v>
      </c>
      <c r="I127" s="115">
        <v>1</v>
      </c>
      <c r="J127" s="117"/>
    </row>
    <row r="128" spans="1:10" ht="30" x14ac:dyDescent="0.25">
      <c r="A128" s="54" t="s">
        <v>2919</v>
      </c>
      <c r="B128" s="56" t="s">
        <v>5212</v>
      </c>
      <c r="C128" s="48" t="s">
        <v>2673</v>
      </c>
      <c r="D128" s="48" t="s">
        <v>11</v>
      </c>
      <c r="E128" s="48" t="s">
        <v>12</v>
      </c>
      <c r="F128" s="50" t="b">
        <v>0</v>
      </c>
      <c r="G128" s="48" t="s">
        <v>2674</v>
      </c>
      <c r="H128" s="115">
        <v>0</v>
      </c>
      <c r="I128" s="115">
        <v>1</v>
      </c>
      <c r="J128" s="117"/>
    </row>
    <row r="129" spans="1:10" ht="30" x14ac:dyDescent="0.25">
      <c r="A129" s="54"/>
      <c r="B129" s="56"/>
      <c r="C129" s="48"/>
      <c r="D129" s="48"/>
      <c r="E129" s="57" t="s">
        <v>18</v>
      </c>
      <c r="F129" s="50"/>
      <c r="G129" s="48"/>
      <c r="H129" s="115">
        <v>0</v>
      </c>
      <c r="I129" s="115">
        <v>1</v>
      </c>
      <c r="J129" s="117" t="s">
        <v>5305</v>
      </c>
    </row>
    <row r="130" spans="1:10" x14ac:dyDescent="0.25">
      <c r="A130" s="54" t="s">
        <v>2920</v>
      </c>
      <c r="B130" s="56" t="s">
        <v>5212</v>
      </c>
      <c r="C130" s="48" t="s">
        <v>2675</v>
      </c>
      <c r="D130" s="48" t="s">
        <v>579</v>
      </c>
      <c r="E130" s="48" t="s">
        <v>18</v>
      </c>
      <c r="F130" s="50" t="b">
        <v>1</v>
      </c>
      <c r="G130" s="48" t="s">
        <v>2676</v>
      </c>
      <c r="H130" s="115">
        <v>1</v>
      </c>
      <c r="I130" s="115">
        <v>0</v>
      </c>
      <c r="J130" s="117"/>
    </row>
    <row r="131" spans="1:10" ht="30" x14ac:dyDescent="0.25">
      <c r="A131" s="54" t="s">
        <v>2921</v>
      </c>
      <c r="B131" s="56" t="s">
        <v>5213</v>
      </c>
      <c r="C131" s="48" t="s">
        <v>2354</v>
      </c>
      <c r="D131" s="48" t="s">
        <v>54</v>
      </c>
      <c r="E131" s="48" t="s">
        <v>24</v>
      </c>
      <c r="F131" s="50" t="b">
        <v>0</v>
      </c>
      <c r="G131" s="48" t="s">
        <v>2677</v>
      </c>
      <c r="H131" s="115">
        <v>0</v>
      </c>
      <c r="I131" s="115">
        <v>1</v>
      </c>
      <c r="J131" s="117"/>
    </row>
    <row r="132" spans="1:10" ht="45" x14ac:dyDescent="0.25">
      <c r="A132" s="54" t="s">
        <v>2922</v>
      </c>
      <c r="B132" s="56" t="s">
        <v>5214</v>
      </c>
      <c r="C132" s="48" t="s">
        <v>2678</v>
      </c>
      <c r="D132" s="48" t="s">
        <v>391</v>
      </c>
      <c r="E132" s="48" t="s">
        <v>24</v>
      </c>
      <c r="F132" s="50" t="b">
        <v>0</v>
      </c>
      <c r="G132" s="48" t="s">
        <v>2679</v>
      </c>
      <c r="H132" s="115">
        <v>0</v>
      </c>
      <c r="I132" s="115">
        <v>1</v>
      </c>
      <c r="J132" s="117"/>
    </row>
    <row r="133" spans="1:10" ht="30" x14ac:dyDescent="0.25">
      <c r="A133" s="54" t="s">
        <v>2923</v>
      </c>
      <c r="B133" s="56" t="s">
        <v>5214</v>
      </c>
      <c r="C133" s="48" t="s">
        <v>2680</v>
      </c>
      <c r="D133" s="48" t="s">
        <v>87</v>
      </c>
      <c r="E133" s="48" t="s">
        <v>24</v>
      </c>
      <c r="F133" s="50" t="b">
        <v>0</v>
      </c>
      <c r="G133" s="48" t="s">
        <v>2681</v>
      </c>
      <c r="H133" s="115">
        <v>0</v>
      </c>
      <c r="I133" s="115">
        <v>1</v>
      </c>
      <c r="J133" s="117"/>
    </row>
    <row r="134" spans="1:10" ht="45" x14ac:dyDescent="0.25">
      <c r="A134" s="54" t="s">
        <v>2924</v>
      </c>
      <c r="B134" s="56" t="s">
        <v>5215</v>
      </c>
      <c r="C134" s="48" t="s">
        <v>2682</v>
      </c>
      <c r="D134" s="48" t="s">
        <v>195</v>
      </c>
      <c r="E134" s="48" t="s">
        <v>18</v>
      </c>
      <c r="F134" s="50" t="b">
        <v>0</v>
      </c>
      <c r="G134" s="48" t="s">
        <v>2683</v>
      </c>
      <c r="H134" s="115">
        <v>0</v>
      </c>
      <c r="I134" s="115">
        <v>1</v>
      </c>
      <c r="J134" s="117"/>
    </row>
    <row r="135" spans="1:10" ht="30" x14ac:dyDescent="0.25">
      <c r="A135" s="54" t="s">
        <v>2925</v>
      </c>
      <c r="B135" s="56" t="s">
        <v>5216</v>
      </c>
      <c r="C135" s="48" t="s">
        <v>2684</v>
      </c>
      <c r="D135" s="48" t="s">
        <v>35</v>
      </c>
      <c r="E135" s="48" t="s">
        <v>18</v>
      </c>
      <c r="F135" s="50" t="b">
        <v>0</v>
      </c>
      <c r="G135" s="48" t="s">
        <v>2685</v>
      </c>
      <c r="H135" s="115">
        <v>0</v>
      </c>
      <c r="I135" s="115">
        <v>1</v>
      </c>
      <c r="J135" s="117"/>
    </row>
    <row r="136" spans="1:10" ht="45" x14ac:dyDescent="0.25">
      <c r="A136" s="54" t="s">
        <v>2926</v>
      </c>
      <c r="B136" s="56" t="s">
        <v>5217</v>
      </c>
      <c r="C136" s="48" t="s">
        <v>2686</v>
      </c>
      <c r="D136" s="48" t="s">
        <v>140</v>
      </c>
      <c r="E136" s="48" t="s">
        <v>24</v>
      </c>
      <c r="F136" s="50" t="b">
        <v>0</v>
      </c>
      <c r="G136" s="48" t="s">
        <v>2687</v>
      </c>
      <c r="H136" s="115">
        <v>0</v>
      </c>
      <c r="I136" s="115">
        <v>1</v>
      </c>
      <c r="J136" s="117"/>
    </row>
    <row r="137" spans="1:10" ht="30" x14ac:dyDescent="0.25">
      <c r="A137" s="54" t="s">
        <v>2927</v>
      </c>
      <c r="B137" s="56" t="s">
        <v>5218</v>
      </c>
      <c r="C137" s="48" t="s">
        <v>463</v>
      </c>
      <c r="D137" s="48" t="s">
        <v>464</v>
      </c>
      <c r="E137" s="48" t="s">
        <v>18</v>
      </c>
      <c r="F137" s="50" t="b">
        <v>0</v>
      </c>
      <c r="G137" s="48" t="s">
        <v>2688</v>
      </c>
      <c r="H137" s="115">
        <v>0</v>
      </c>
      <c r="I137" s="115">
        <v>1</v>
      </c>
      <c r="J137" s="117"/>
    </row>
    <row r="138" spans="1:10" ht="30" x14ac:dyDescent="0.25">
      <c r="A138" s="54" t="s">
        <v>2928</v>
      </c>
      <c r="B138" s="56" t="s">
        <v>5219</v>
      </c>
      <c r="C138" s="48" t="s">
        <v>2689</v>
      </c>
      <c r="D138" s="48" t="s">
        <v>1255</v>
      </c>
      <c r="E138" s="48" t="s">
        <v>18</v>
      </c>
      <c r="F138" s="50" t="b">
        <v>1</v>
      </c>
      <c r="G138" s="48" t="s">
        <v>2690</v>
      </c>
      <c r="H138" s="115">
        <v>1</v>
      </c>
      <c r="I138" s="115">
        <v>0</v>
      </c>
      <c r="J138" s="117"/>
    </row>
    <row r="139" spans="1:10" ht="45" x14ac:dyDescent="0.25">
      <c r="A139" s="54" t="s">
        <v>2929</v>
      </c>
      <c r="B139" s="56" t="s">
        <v>5220</v>
      </c>
      <c r="C139" s="48" t="s">
        <v>2691</v>
      </c>
      <c r="D139" s="48" t="s">
        <v>762</v>
      </c>
      <c r="E139" s="48" t="s">
        <v>24</v>
      </c>
      <c r="F139" s="50" t="b">
        <v>0</v>
      </c>
      <c r="G139" s="48" t="s">
        <v>2692</v>
      </c>
      <c r="H139" s="115">
        <v>0</v>
      </c>
      <c r="I139" s="115">
        <v>1</v>
      </c>
      <c r="J139" s="117"/>
    </row>
    <row r="140" spans="1:10" ht="30" x14ac:dyDescent="0.25">
      <c r="A140" s="54" t="s">
        <v>2930</v>
      </c>
      <c r="B140" s="56" t="s">
        <v>5221</v>
      </c>
      <c r="C140" s="48" t="s">
        <v>2693</v>
      </c>
      <c r="D140" s="48" t="s">
        <v>290</v>
      </c>
      <c r="E140" s="48" t="s">
        <v>57</v>
      </c>
      <c r="F140" s="50" t="b">
        <v>0</v>
      </c>
      <c r="G140" s="48" t="s">
        <v>2694</v>
      </c>
      <c r="H140" s="115">
        <v>0</v>
      </c>
      <c r="I140" s="115">
        <v>1</v>
      </c>
      <c r="J140" s="117"/>
    </row>
    <row r="141" spans="1:10" ht="30" x14ac:dyDescent="0.25">
      <c r="A141" s="54" t="s">
        <v>2931</v>
      </c>
      <c r="B141" s="56" t="s">
        <v>5222</v>
      </c>
      <c r="C141" s="48" t="s">
        <v>1081</v>
      </c>
      <c r="D141" s="48" t="s">
        <v>87</v>
      </c>
      <c r="E141" s="48" t="s">
        <v>24</v>
      </c>
      <c r="F141" s="50" t="b">
        <v>0</v>
      </c>
      <c r="G141" s="48" t="s">
        <v>2695</v>
      </c>
      <c r="H141" s="115">
        <v>0</v>
      </c>
      <c r="I141" s="115">
        <v>1</v>
      </c>
      <c r="J141" s="117"/>
    </row>
    <row r="142" spans="1:10" ht="30" x14ac:dyDescent="0.25">
      <c r="A142" s="54" t="s">
        <v>2932</v>
      </c>
      <c r="B142" s="56" t="s">
        <v>5223</v>
      </c>
      <c r="C142" s="48" t="s">
        <v>2696</v>
      </c>
      <c r="D142" s="48" t="s">
        <v>203</v>
      </c>
      <c r="E142" s="48" t="s">
        <v>24</v>
      </c>
      <c r="F142" s="50" t="b">
        <v>1</v>
      </c>
      <c r="G142" s="48" t="s">
        <v>2697</v>
      </c>
      <c r="H142" s="115">
        <v>1</v>
      </c>
      <c r="I142" s="115">
        <v>0</v>
      </c>
      <c r="J142" s="117"/>
    </row>
    <row r="143" spans="1:10" ht="30" x14ac:dyDescent="0.25">
      <c r="A143" s="54" t="s">
        <v>2933</v>
      </c>
      <c r="B143" s="56" t="s">
        <v>5224</v>
      </c>
      <c r="C143" s="48" t="s">
        <v>2698</v>
      </c>
      <c r="D143" s="48" t="s">
        <v>272</v>
      </c>
      <c r="E143" s="48" t="s">
        <v>24</v>
      </c>
      <c r="F143" s="50" t="b">
        <v>0</v>
      </c>
      <c r="G143" s="48" t="s">
        <v>2699</v>
      </c>
      <c r="H143" s="115">
        <v>0</v>
      </c>
      <c r="I143" s="115">
        <v>1</v>
      </c>
      <c r="J143" s="117"/>
    </row>
    <row r="144" spans="1:10" ht="30" x14ac:dyDescent="0.25">
      <c r="A144" s="54" t="s">
        <v>2934</v>
      </c>
      <c r="B144" s="56" t="s">
        <v>5224</v>
      </c>
      <c r="C144" s="48" t="s">
        <v>2700</v>
      </c>
      <c r="D144" s="48" t="s">
        <v>1719</v>
      </c>
      <c r="E144" s="48" t="s">
        <v>57</v>
      </c>
      <c r="F144" s="50" t="b">
        <v>0</v>
      </c>
      <c r="G144" s="48" t="s">
        <v>2701</v>
      </c>
      <c r="H144" s="115">
        <v>0</v>
      </c>
      <c r="I144" s="115">
        <v>1</v>
      </c>
      <c r="J144" s="117"/>
    </row>
    <row r="145" spans="1:10" ht="30" x14ac:dyDescent="0.25">
      <c r="A145" s="54" t="s">
        <v>2935</v>
      </c>
      <c r="B145" s="56" t="s">
        <v>5225</v>
      </c>
      <c r="C145" s="48" t="s">
        <v>2702</v>
      </c>
      <c r="D145" s="48" t="s">
        <v>272</v>
      </c>
      <c r="E145" s="48" t="s">
        <v>24</v>
      </c>
      <c r="F145" s="50" t="b">
        <v>0</v>
      </c>
      <c r="G145" s="48" t="s">
        <v>2703</v>
      </c>
      <c r="H145" s="115">
        <v>0</v>
      </c>
      <c r="I145" s="115">
        <v>1</v>
      </c>
      <c r="J145" s="117"/>
    </row>
    <row r="146" spans="1:10" ht="30" x14ac:dyDescent="0.25">
      <c r="A146" s="54" t="s">
        <v>2936</v>
      </c>
      <c r="B146" s="56" t="s">
        <v>5226</v>
      </c>
      <c r="C146" s="48" t="s">
        <v>2704</v>
      </c>
      <c r="D146" s="48" t="s">
        <v>513</v>
      </c>
      <c r="E146" s="48" t="s">
        <v>24</v>
      </c>
      <c r="F146" s="50" t="b">
        <v>0</v>
      </c>
      <c r="G146" s="48" t="s">
        <v>2705</v>
      </c>
      <c r="H146" s="115">
        <v>0</v>
      </c>
      <c r="I146" s="115">
        <v>1</v>
      </c>
      <c r="J146" s="117"/>
    </row>
    <row r="147" spans="1:10" ht="30" x14ac:dyDescent="0.25">
      <c r="A147" s="54" t="s">
        <v>2937</v>
      </c>
      <c r="B147" s="56" t="s">
        <v>5227</v>
      </c>
      <c r="C147" s="48" t="s">
        <v>2706</v>
      </c>
      <c r="D147" s="48" t="s">
        <v>2169</v>
      </c>
      <c r="E147" s="48" t="s">
        <v>24</v>
      </c>
      <c r="F147" s="50" t="b">
        <v>0</v>
      </c>
      <c r="G147" s="48" t="s">
        <v>2707</v>
      </c>
      <c r="H147" s="115">
        <v>0</v>
      </c>
      <c r="I147" s="115">
        <v>1</v>
      </c>
      <c r="J147" s="117"/>
    </row>
    <row r="148" spans="1:10" ht="30" x14ac:dyDescent="0.25">
      <c r="A148" s="54" t="s">
        <v>2938</v>
      </c>
      <c r="B148" s="56" t="s">
        <v>5227</v>
      </c>
      <c r="C148" s="48" t="s">
        <v>2708</v>
      </c>
      <c r="D148" s="48" t="s">
        <v>212</v>
      </c>
      <c r="E148" s="48" t="s">
        <v>24</v>
      </c>
      <c r="F148" s="50" t="b">
        <v>0</v>
      </c>
      <c r="G148" s="48" t="s">
        <v>2709</v>
      </c>
      <c r="H148" s="115">
        <v>0</v>
      </c>
      <c r="I148" s="115">
        <v>1</v>
      </c>
      <c r="J148" s="117"/>
    </row>
    <row r="149" spans="1:10" ht="30" x14ac:dyDescent="0.25">
      <c r="A149" s="54" t="s">
        <v>2939</v>
      </c>
      <c r="B149" s="56" t="s">
        <v>5228</v>
      </c>
      <c r="C149" s="48" t="s">
        <v>2710</v>
      </c>
      <c r="D149" s="48" t="s">
        <v>565</v>
      </c>
      <c r="E149" s="48" t="s">
        <v>57</v>
      </c>
      <c r="F149" s="50" t="b">
        <v>0</v>
      </c>
      <c r="G149" s="48" t="s">
        <v>2711</v>
      </c>
      <c r="H149" s="115">
        <v>0</v>
      </c>
      <c r="I149" s="115">
        <v>1</v>
      </c>
      <c r="J149" s="117"/>
    </row>
    <row r="150" spans="1:10" ht="30" x14ac:dyDescent="0.25">
      <c r="A150" s="54" t="s">
        <v>2940</v>
      </c>
      <c r="B150" s="56" t="s">
        <v>5228</v>
      </c>
      <c r="C150" s="48" t="s">
        <v>2712</v>
      </c>
      <c r="D150" s="48" t="s">
        <v>452</v>
      </c>
      <c r="E150" s="48" t="s">
        <v>24</v>
      </c>
      <c r="F150" s="50" t="b">
        <v>1</v>
      </c>
      <c r="G150" s="48" t="s">
        <v>2713</v>
      </c>
      <c r="H150" s="115">
        <v>1</v>
      </c>
      <c r="I150" s="115">
        <v>0</v>
      </c>
      <c r="J150" s="117"/>
    </row>
    <row r="151" spans="1:10" ht="30" x14ac:dyDescent="0.25">
      <c r="A151" s="54" t="s">
        <v>2941</v>
      </c>
      <c r="B151" s="56" t="s">
        <v>5229</v>
      </c>
      <c r="C151" s="48" t="s">
        <v>2714</v>
      </c>
      <c r="D151" s="48" t="s">
        <v>447</v>
      </c>
      <c r="E151" s="48" t="s">
        <v>57</v>
      </c>
      <c r="F151" s="50" t="b">
        <v>0</v>
      </c>
      <c r="G151" s="48" t="s">
        <v>2715</v>
      </c>
      <c r="H151" s="115">
        <v>0</v>
      </c>
      <c r="I151" s="115">
        <v>1</v>
      </c>
      <c r="J151" s="117"/>
    </row>
    <row r="152" spans="1:10" ht="30" x14ac:dyDescent="0.25">
      <c r="A152" s="54" t="s">
        <v>2942</v>
      </c>
      <c r="B152" s="56" t="s">
        <v>5230</v>
      </c>
      <c r="C152" s="48" t="s">
        <v>2716</v>
      </c>
      <c r="D152" s="48" t="s">
        <v>542</v>
      </c>
      <c r="E152" s="48" t="s">
        <v>18</v>
      </c>
      <c r="F152" s="50" t="b">
        <v>1</v>
      </c>
      <c r="G152" s="48" t="s">
        <v>2717</v>
      </c>
      <c r="H152" s="115">
        <v>1</v>
      </c>
      <c r="I152" s="115">
        <v>0</v>
      </c>
      <c r="J152" s="117" t="s">
        <v>5320</v>
      </c>
    </row>
    <row r="153" spans="1:10" ht="30" x14ac:dyDescent="0.25">
      <c r="A153" s="54" t="s">
        <v>2943</v>
      </c>
      <c r="B153" s="56" t="s">
        <v>5231</v>
      </c>
      <c r="C153" s="48" t="s">
        <v>1331</v>
      </c>
      <c r="D153" s="48" t="s">
        <v>71</v>
      </c>
      <c r="E153" s="48" t="s">
        <v>57</v>
      </c>
      <c r="F153" s="50" t="b">
        <v>0</v>
      </c>
      <c r="G153" s="48" t="s">
        <v>2718</v>
      </c>
      <c r="H153" s="115">
        <v>0</v>
      </c>
      <c r="I153" s="115">
        <v>1</v>
      </c>
      <c r="J153" s="117"/>
    </row>
    <row r="154" spans="1:10" ht="30" x14ac:dyDescent="0.25">
      <c r="A154" s="54" t="s">
        <v>2944</v>
      </c>
      <c r="B154" s="56" t="s">
        <v>5232</v>
      </c>
      <c r="C154" s="48" t="s">
        <v>2719</v>
      </c>
      <c r="D154" s="48" t="s">
        <v>92</v>
      </c>
      <c r="E154" s="48" t="s">
        <v>24</v>
      </c>
      <c r="F154" s="50" t="b">
        <v>0</v>
      </c>
      <c r="G154" s="48" t="s">
        <v>2720</v>
      </c>
      <c r="H154" s="115">
        <v>0</v>
      </c>
      <c r="I154" s="115">
        <v>1</v>
      </c>
      <c r="J154" s="117"/>
    </row>
    <row r="155" spans="1:10" ht="30" x14ac:dyDescent="0.25">
      <c r="A155" s="54" t="s">
        <v>2945</v>
      </c>
      <c r="B155" s="56" t="s">
        <v>5233</v>
      </c>
      <c r="C155" s="48" t="s">
        <v>2573</v>
      </c>
      <c r="D155" s="48" t="s">
        <v>23</v>
      </c>
      <c r="E155" s="48" t="s">
        <v>18</v>
      </c>
      <c r="F155" s="50" t="b">
        <v>0</v>
      </c>
      <c r="G155" s="48" t="s">
        <v>2721</v>
      </c>
      <c r="H155" s="115">
        <v>0</v>
      </c>
      <c r="I155" s="115">
        <v>2</v>
      </c>
      <c r="J155" s="117"/>
    </row>
    <row r="156" spans="1:10" ht="30" x14ac:dyDescent="0.25">
      <c r="A156" s="54" t="s">
        <v>2946</v>
      </c>
      <c r="B156" s="56" t="s">
        <v>5234</v>
      </c>
      <c r="C156" s="48" t="s">
        <v>2722</v>
      </c>
      <c r="D156" s="48" t="s">
        <v>937</v>
      </c>
      <c r="E156" s="48" t="s">
        <v>12</v>
      </c>
      <c r="F156" s="50" t="b">
        <v>0</v>
      </c>
      <c r="G156" s="48" t="s">
        <v>2723</v>
      </c>
      <c r="H156" s="115">
        <v>0</v>
      </c>
      <c r="I156" s="115">
        <v>1</v>
      </c>
      <c r="J156" s="117"/>
    </row>
    <row r="157" spans="1:10" ht="30" x14ac:dyDescent="0.25">
      <c r="A157" s="54" t="s">
        <v>2947</v>
      </c>
      <c r="B157" s="56" t="s">
        <v>5235</v>
      </c>
      <c r="C157" s="48" t="s">
        <v>2724</v>
      </c>
      <c r="D157" s="48" t="s">
        <v>172</v>
      </c>
      <c r="E157" s="48" t="s">
        <v>12</v>
      </c>
      <c r="F157" s="50" t="b">
        <v>0</v>
      </c>
      <c r="G157" s="48" t="s">
        <v>2725</v>
      </c>
      <c r="H157" s="115">
        <v>0</v>
      </c>
      <c r="I157" s="115">
        <v>1</v>
      </c>
      <c r="J157" s="117"/>
    </row>
    <row r="158" spans="1:10" ht="30" x14ac:dyDescent="0.25">
      <c r="A158" s="54" t="s">
        <v>2948</v>
      </c>
      <c r="B158" s="56" t="s">
        <v>5236</v>
      </c>
      <c r="C158" s="48" t="s">
        <v>2726</v>
      </c>
      <c r="D158" s="48" t="s">
        <v>155</v>
      </c>
      <c r="E158" s="48" t="s">
        <v>12</v>
      </c>
      <c r="F158" s="50" t="b">
        <v>0</v>
      </c>
      <c r="G158" s="48" t="s">
        <v>2727</v>
      </c>
      <c r="H158" s="115">
        <v>0</v>
      </c>
      <c r="I158" s="115">
        <v>1</v>
      </c>
      <c r="J158" s="117"/>
    </row>
    <row r="159" spans="1:10" x14ac:dyDescent="0.25">
      <c r="A159" s="54" t="s">
        <v>2949</v>
      </c>
      <c r="B159" s="56" t="s">
        <v>5237</v>
      </c>
      <c r="C159" s="48" t="s">
        <v>2728</v>
      </c>
      <c r="D159" s="48" t="s">
        <v>2552</v>
      </c>
      <c r="E159" s="48" t="s">
        <v>57</v>
      </c>
      <c r="F159" s="50" t="b">
        <v>0</v>
      </c>
      <c r="G159" s="48" t="s">
        <v>946</v>
      </c>
      <c r="H159" s="115">
        <v>0</v>
      </c>
      <c r="I159" s="115">
        <v>1</v>
      </c>
      <c r="J159" s="117"/>
    </row>
    <row r="160" spans="1:10" x14ac:dyDescent="0.25">
      <c r="A160" s="54" t="s">
        <v>2950</v>
      </c>
      <c r="B160" s="56" t="s">
        <v>5238</v>
      </c>
      <c r="C160" s="48" t="s">
        <v>2729</v>
      </c>
      <c r="D160" s="48" t="s">
        <v>513</v>
      </c>
      <c r="E160" s="48" t="s">
        <v>24</v>
      </c>
      <c r="F160" s="50" t="b">
        <v>0</v>
      </c>
      <c r="G160" s="48" t="s">
        <v>2730</v>
      </c>
      <c r="H160" s="115">
        <v>0</v>
      </c>
      <c r="I160" s="115">
        <v>1</v>
      </c>
      <c r="J160" s="117"/>
    </row>
    <row r="161" spans="1:10" ht="30" x14ac:dyDescent="0.25">
      <c r="A161" s="54" t="s">
        <v>2951</v>
      </c>
      <c r="B161" s="56" t="s">
        <v>5239</v>
      </c>
      <c r="C161" s="48" t="s">
        <v>2731</v>
      </c>
      <c r="D161" s="48" t="s">
        <v>109</v>
      </c>
      <c r="E161" s="48" t="s">
        <v>12</v>
      </c>
      <c r="F161" s="50" t="b">
        <v>0</v>
      </c>
      <c r="G161" s="48" t="s">
        <v>2732</v>
      </c>
      <c r="H161" s="115">
        <v>0</v>
      </c>
      <c r="I161" s="115">
        <v>1</v>
      </c>
      <c r="J161" s="117"/>
    </row>
    <row r="162" spans="1:10" ht="30" x14ac:dyDescent="0.25">
      <c r="A162" s="54" t="s">
        <v>2952</v>
      </c>
      <c r="B162" s="56" t="s">
        <v>5240</v>
      </c>
      <c r="C162" s="48" t="s">
        <v>2733</v>
      </c>
      <c r="D162" s="48" t="s">
        <v>379</v>
      </c>
      <c r="E162" s="48" t="s">
        <v>18</v>
      </c>
      <c r="F162" s="50" t="b">
        <v>1</v>
      </c>
      <c r="G162" s="48" t="s">
        <v>2734</v>
      </c>
      <c r="H162" s="115">
        <v>1</v>
      </c>
      <c r="I162" s="115">
        <v>0</v>
      </c>
      <c r="J162" s="117"/>
    </row>
    <row r="163" spans="1:10" ht="30" x14ac:dyDescent="0.25">
      <c r="A163" s="54" t="s">
        <v>2953</v>
      </c>
      <c r="B163" s="56" t="s">
        <v>5240</v>
      </c>
      <c r="C163" s="48" t="s">
        <v>2735</v>
      </c>
      <c r="D163" s="48" t="s">
        <v>262</v>
      </c>
      <c r="E163" s="48" t="s">
        <v>18</v>
      </c>
      <c r="F163" s="50" t="b">
        <v>1</v>
      </c>
      <c r="G163" s="48" t="s">
        <v>2736</v>
      </c>
      <c r="H163" s="115">
        <v>1</v>
      </c>
      <c r="I163" s="115">
        <v>0</v>
      </c>
      <c r="J163" s="117"/>
    </row>
    <row r="164" spans="1:10" ht="30" x14ac:dyDescent="0.25">
      <c r="A164" s="54"/>
      <c r="B164" s="56"/>
      <c r="C164" s="48"/>
      <c r="D164" s="48"/>
      <c r="E164" s="48" t="s">
        <v>57</v>
      </c>
      <c r="F164" s="50"/>
      <c r="G164" s="48"/>
      <c r="H164" s="115">
        <v>0</v>
      </c>
      <c r="I164" s="115">
        <v>1</v>
      </c>
      <c r="J164" s="117" t="s">
        <v>5272</v>
      </c>
    </row>
    <row r="165" spans="1:10" ht="30" x14ac:dyDescent="0.25">
      <c r="A165" s="54" t="s">
        <v>2954</v>
      </c>
      <c r="B165" s="56" t="s">
        <v>5241</v>
      </c>
      <c r="C165" s="48" t="s">
        <v>2737</v>
      </c>
      <c r="D165" s="48" t="s">
        <v>172</v>
      </c>
      <c r="E165" s="48" t="s">
        <v>18</v>
      </c>
      <c r="F165" s="50" t="b">
        <v>0</v>
      </c>
      <c r="G165" s="48" t="s">
        <v>2738</v>
      </c>
      <c r="H165" s="115">
        <v>0</v>
      </c>
      <c r="I165" s="115">
        <v>1</v>
      </c>
      <c r="J165" s="117"/>
    </row>
    <row r="166" spans="1:10" ht="30" x14ac:dyDescent="0.25">
      <c r="A166" s="54" t="s">
        <v>2955</v>
      </c>
      <c r="B166" s="56" t="s">
        <v>5242</v>
      </c>
      <c r="C166" s="48" t="s">
        <v>2739</v>
      </c>
      <c r="D166" s="48" t="s">
        <v>11</v>
      </c>
      <c r="E166" s="48" t="s">
        <v>12</v>
      </c>
      <c r="F166" s="50" t="b">
        <v>0</v>
      </c>
      <c r="G166" s="48" t="s">
        <v>2740</v>
      </c>
      <c r="H166" s="115">
        <v>0</v>
      </c>
      <c r="I166" s="115">
        <v>1</v>
      </c>
      <c r="J166" s="117"/>
    </row>
    <row r="167" spans="1:10" ht="30" x14ac:dyDescent="0.25">
      <c r="A167" s="54" t="s">
        <v>2956</v>
      </c>
      <c r="B167" s="56" t="s">
        <v>5243</v>
      </c>
      <c r="C167" s="48" t="s">
        <v>2741</v>
      </c>
      <c r="D167" s="48" t="s">
        <v>452</v>
      </c>
      <c r="E167" s="48" t="s">
        <v>24</v>
      </c>
      <c r="F167" s="50" t="b">
        <v>0</v>
      </c>
      <c r="G167" s="48" t="s">
        <v>2742</v>
      </c>
      <c r="H167" s="115">
        <v>0</v>
      </c>
      <c r="I167" s="115">
        <v>1</v>
      </c>
      <c r="J167" s="117"/>
    </row>
    <row r="168" spans="1:10" ht="30" x14ac:dyDescent="0.25">
      <c r="A168" s="54" t="s">
        <v>2957</v>
      </c>
      <c r="B168" s="56" t="s">
        <v>5244</v>
      </c>
      <c r="C168" s="48" t="s">
        <v>2743</v>
      </c>
      <c r="D168" s="48" t="s">
        <v>262</v>
      </c>
      <c r="E168" s="48" t="s">
        <v>18</v>
      </c>
      <c r="F168" s="50" t="b">
        <v>0</v>
      </c>
      <c r="G168" s="48" t="s">
        <v>2744</v>
      </c>
      <c r="H168" s="115">
        <v>0</v>
      </c>
      <c r="I168" s="115">
        <v>1</v>
      </c>
      <c r="J168" s="117"/>
    </row>
    <row r="169" spans="1:10" ht="30" x14ac:dyDescent="0.25">
      <c r="A169" s="54" t="s">
        <v>2958</v>
      </c>
      <c r="B169" s="56" t="s">
        <v>5245</v>
      </c>
      <c r="C169" s="48" t="s">
        <v>2745</v>
      </c>
      <c r="D169" s="48" t="s">
        <v>267</v>
      </c>
      <c r="E169" s="48" t="s">
        <v>24</v>
      </c>
      <c r="F169" s="50" t="b">
        <v>0</v>
      </c>
      <c r="G169" s="48" t="s">
        <v>2746</v>
      </c>
      <c r="H169" s="115">
        <v>0</v>
      </c>
      <c r="I169" s="115">
        <v>1</v>
      </c>
      <c r="J169" s="117"/>
    </row>
    <row r="170" spans="1:10" x14ac:dyDescent="0.25">
      <c r="A170" s="54" t="s">
        <v>2959</v>
      </c>
      <c r="B170" s="56" t="s">
        <v>5246</v>
      </c>
      <c r="C170" s="48" t="s">
        <v>2747</v>
      </c>
      <c r="D170" s="48" t="s">
        <v>2561</v>
      </c>
      <c r="E170" s="48" t="s">
        <v>24</v>
      </c>
      <c r="F170" s="50" t="b">
        <v>0</v>
      </c>
      <c r="G170" s="48" t="s">
        <v>2748</v>
      </c>
      <c r="H170" s="115">
        <v>0</v>
      </c>
      <c r="I170" s="115">
        <v>1</v>
      </c>
      <c r="J170" s="117"/>
    </row>
    <row r="171" spans="1:10" x14ac:dyDescent="0.25">
      <c r="A171" s="54" t="s">
        <v>2960</v>
      </c>
      <c r="B171" s="56" t="s">
        <v>5246</v>
      </c>
      <c r="C171" s="48" t="s">
        <v>2749</v>
      </c>
      <c r="D171" s="48" t="s">
        <v>802</v>
      </c>
      <c r="E171" s="48" t="s">
        <v>12</v>
      </c>
      <c r="F171" s="50" t="b">
        <v>0</v>
      </c>
      <c r="G171" s="48" t="s">
        <v>2750</v>
      </c>
      <c r="H171" s="115">
        <v>0</v>
      </c>
      <c r="I171" s="115">
        <v>1</v>
      </c>
      <c r="J171" s="117"/>
    </row>
    <row r="172" spans="1:10" ht="30" x14ac:dyDescent="0.25">
      <c r="A172" s="54" t="s">
        <v>2961</v>
      </c>
      <c r="B172" s="56" t="s">
        <v>5247</v>
      </c>
      <c r="C172" s="48" t="s">
        <v>2751</v>
      </c>
      <c r="D172" s="48" t="s">
        <v>333</v>
      </c>
      <c r="E172" s="48" t="s">
        <v>24</v>
      </c>
      <c r="F172" s="50" t="b">
        <v>0</v>
      </c>
      <c r="G172" s="48" t="s">
        <v>2752</v>
      </c>
      <c r="H172" s="115">
        <v>0</v>
      </c>
      <c r="I172" s="115">
        <v>1</v>
      </c>
      <c r="J172" s="117"/>
    </row>
    <row r="173" spans="1:10" ht="30" x14ac:dyDescent="0.25">
      <c r="A173" s="54" t="s">
        <v>2962</v>
      </c>
      <c r="B173" s="56" t="s">
        <v>5247</v>
      </c>
      <c r="C173" s="48" t="s">
        <v>2753</v>
      </c>
      <c r="D173" s="48" t="s">
        <v>560</v>
      </c>
      <c r="E173" s="48" t="s">
        <v>24</v>
      </c>
      <c r="F173" s="50" t="b">
        <v>1</v>
      </c>
      <c r="G173" s="48" t="s">
        <v>2754</v>
      </c>
      <c r="H173" s="115">
        <v>1</v>
      </c>
      <c r="I173" s="115">
        <v>0</v>
      </c>
      <c r="J173" s="117"/>
    </row>
    <row r="174" spans="1:10" ht="30" x14ac:dyDescent="0.25">
      <c r="A174" s="54" t="s">
        <v>2963</v>
      </c>
      <c r="B174" s="56" t="s">
        <v>5248</v>
      </c>
      <c r="C174" s="48" t="s">
        <v>2755</v>
      </c>
      <c r="D174" s="48" t="s">
        <v>60</v>
      </c>
      <c r="E174" s="48" t="s">
        <v>24</v>
      </c>
      <c r="F174" s="50" t="b">
        <v>0</v>
      </c>
      <c r="G174" s="48" t="s">
        <v>2756</v>
      </c>
      <c r="H174" s="115">
        <v>0</v>
      </c>
      <c r="I174" s="115">
        <v>1</v>
      </c>
      <c r="J174" s="117"/>
    </row>
    <row r="175" spans="1:10" ht="30" x14ac:dyDescent="0.25">
      <c r="A175" s="54" t="s">
        <v>2964</v>
      </c>
      <c r="B175" s="56" t="s">
        <v>5249</v>
      </c>
      <c r="C175" s="48" t="s">
        <v>2757</v>
      </c>
      <c r="D175" s="48" t="s">
        <v>753</v>
      </c>
      <c r="E175" s="48" t="s">
        <v>18</v>
      </c>
      <c r="F175" s="50" t="b">
        <v>1</v>
      </c>
      <c r="G175" s="48" t="s">
        <v>2758</v>
      </c>
      <c r="H175" s="115">
        <v>1</v>
      </c>
      <c r="I175" s="115">
        <v>0</v>
      </c>
      <c r="J175" s="117"/>
    </row>
    <row r="176" spans="1:10" x14ac:dyDescent="0.25">
      <c r="A176" s="54" t="s">
        <v>2965</v>
      </c>
      <c r="B176" s="56" t="s">
        <v>5250</v>
      </c>
      <c r="C176" s="48" t="s">
        <v>2759</v>
      </c>
      <c r="D176" s="48" t="s">
        <v>2760</v>
      </c>
      <c r="E176" s="48" t="s">
        <v>12</v>
      </c>
      <c r="F176" s="50" t="b">
        <v>0</v>
      </c>
      <c r="G176" s="48" t="s">
        <v>2761</v>
      </c>
      <c r="H176" s="115">
        <v>0</v>
      </c>
      <c r="I176" s="115">
        <v>1</v>
      </c>
      <c r="J176" s="117"/>
    </row>
    <row r="177" spans="1:10" ht="30" x14ac:dyDescent="0.25">
      <c r="A177" s="54" t="s">
        <v>2966</v>
      </c>
      <c r="B177" s="56" t="s">
        <v>5250</v>
      </c>
      <c r="C177" s="48" t="s">
        <v>2762</v>
      </c>
      <c r="D177" s="48" t="s">
        <v>290</v>
      </c>
      <c r="E177" s="48" t="s">
        <v>24</v>
      </c>
      <c r="F177" s="50" t="b">
        <v>1</v>
      </c>
      <c r="G177" s="48" t="s">
        <v>2763</v>
      </c>
      <c r="H177" s="115">
        <v>1</v>
      </c>
      <c r="I177" s="115">
        <v>0</v>
      </c>
      <c r="J177" s="117"/>
    </row>
    <row r="178" spans="1:10" ht="45" x14ac:dyDescent="0.25">
      <c r="A178" s="54" t="s">
        <v>2967</v>
      </c>
      <c r="B178" s="56" t="s">
        <v>5251</v>
      </c>
      <c r="C178" s="48" t="s">
        <v>2764</v>
      </c>
      <c r="D178" s="48" t="s">
        <v>1133</v>
      </c>
      <c r="E178" s="48" t="s">
        <v>24</v>
      </c>
      <c r="F178" s="50" t="b">
        <v>0</v>
      </c>
      <c r="G178" s="48" t="s">
        <v>2765</v>
      </c>
      <c r="H178" s="115">
        <v>0</v>
      </c>
      <c r="I178" s="115">
        <v>1</v>
      </c>
      <c r="J178" s="117"/>
    </row>
    <row r="179" spans="1:10" x14ac:dyDescent="0.25">
      <c r="A179" s="54" t="s">
        <v>2968</v>
      </c>
      <c r="B179" s="56" t="s">
        <v>5252</v>
      </c>
      <c r="C179" s="48" t="s">
        <v>2766</v>
      </c>
      <c r="D179" s="48" t="s">
        <v>172</v>
      </c>
      <c r="E179" s="48" t="s">
        <v>18</v>
      </c>
      <c r="F179" s="50" t="b">
        <v>1</v>
      </c>
      <c r="G179" s="48" t="s">
        <v>2767</v>
      </c>
      <c r="H179" s="115">
        <v>1</v>
      </c>
      <c r="I179" s="115">
        <v>0</v>
      </c>
      <c r="J179" s="117"/>
    </row>
    <row r="180" spans="1:10" x14ac:dyDescent="0.25">
      <c r="A180" s="54" t="s">
        <v>2969</v>
      </c>
      <c r="B180" s="56" t="s">
        <v>5253</v>
      </c>
      <c r="C180" s="48" t="s">
        <v>2768</v>
      </c>
      <c r="D180" s="48" t="s">
        <v>172</v>
      </c>
      <c r="E180" s="48" t="s">
        <v>18</v>
      </c>
      <c r="F180" s="50" t="b">
        <v>0</v>
      </c>
      <c r="G180" s="48" t="s">
        <v>2769</v>
      </c>
      <c r="H180" s="115">
        <v>0</v>
      </c>
      <c r="I180" s="115">
        <v>1</v>
      </c>
      <c r="J180" s="117"/>
    </row>
    <row r="181" spans="1:10" ht="30" x14ac:dyDescent="0.25">
      <c r="A181" s="54" t="s">
        <v>2970</v>
      </c>
      <c r="B181" s="56" t="s">
        <v>5254</v>
      </c>
      <c r="C181" s="48" t="s">
        <v>2770</v>
      </c>
      <c r="D181" s="48" t="s">
        <v>1189</v>
      </c>
      <c r="E181" s="48" t="s">
        <v>18</v>
      </c>
      <c r="F181" s="50" t="b">
        <v>1</v>
      </c>
      <c r="G181" s="48" t="s">
        <v>2771</v>
      </c>
      <c r="H181" s="115">
        <v>1</v>
      </c>
      <c r="I181" s="115">
        <v>0</v>
      </c>
      <c r="J181" s="117"/>
    </row>
    <row r="182" spans="1:10" ht="30" x14ac:dyDescent="0.25">
      <c r="A182" s="54" t="s">
        <v>2971</v>
      </c>
      <c r="B182" s="56" t="s">
        <v>5254</v>
      </c>
      <c r="C182" s="48" t="s">
        <v>2772</v>
      </c>
      <c r="D182" s="48" t="s">
        <v>155</v>
      </c>
      <c r="E182" s="48" t="s">
        <v>57</v>
      </c>
      <c r="F182" s="50" t="b">
        <v>0</v>
      </c>
      <c r="G182" s="48" t="s">
        <v>2773</v>
      </c>
      <c r="H182" s="115">
        <v>0</v>
      </c>
      <c r="I182" s="115">
        <v>1</v>
      </c>
      <c r="J182" s="117"/>
    </row>
    <row r="183" spans="1:10" ht="30" x14ac:dyDescent="0.25">
      <c r="A183" s="54" t="s">
        <v>2972</v>
      </c>
      <c r="B183" s="56" t="s">
        <v>5255</v>
      </c>
      <c r="C183" s="48" t="s">
        <v>1188</v>
      </c>
      <c r="D183" s="48" t="s">
        <v>1189</v>
      </c>
      <c r="E183" s="48" t="s">
        <v>24</v>
      </c>
      <c r="F183" s="50" t="b">
        <v>0</v>
      </c>
      <c r="G183" s="48" t="s">
        <v>2774</v>
      </c>
      <c r="H183" s="115">
        <v>0</v>
      </c>
      <c r="I183" s="115">
        <v>1</v>
      </c>
      <c r="J183" s="117"/>
    </row>
    <row r="184" spans="1:10" x14ac:dyDescent="0.25">
      <c r="A184" s="54" t="s">
        <v>2973</v>
      </c>
      <c r="B184" s="56" t="s">
        <v>5256</v>
      </c>
      <c r="C184" s="48" t="s">
        <v>2775</v>
      </c>
      <c r="D184" s="48" t="s">
        <v>172</v>
      </c>
      <c r="E184" s="48" t="s">
        <v>24</v>
      </c>
      <c r="F184" s="50" t="b">
        <v>0</v>
      </c>
      <c r="G184" s="48" t="s">
        <v>2776</v>
      </c>
      <c r="H184" s="115">
        <v>0</v>
      </c>
      <c r="I184" s="115">
        <v>1</v>
      </c>
      <c r="J184" s="117"/>
    </row>
    <row r="185" spans="1:10" ht="30" x14ac:dyDescent="0.25">
      <c r="A185" s="54" t="s">
        <v>2974</v>
      </c>
      <c r="B185" s="56" t="s">
        <v>5257</v>
      </c>
      <c r="C185" s="48" t="s">
        <v>2777</v>
      </c>
      <c r="D185" s="48" t="s">
        <v>333</v>
      </c>
      <c r="E185" s="48" t="s">
        <v>57</v>
      </c>
      <c r="F185" s="50" t="b">
        <v>0</v>
      </c>
      <c r="G185" s="48" t="s">
        <v>2778</v>
      </c>
      <c r="H185" s="115">
        <v>0</v>
      </c>
      <c r="I185" s="115">
        <v>1</v>
      </c>
      <c r="J185" s="117"/>
    </row>
    <row r="186" spans="1:10" x14ac:dyDescent="0.25">
      <c r="A186" s="54" t="s">
        <v>2975</v>
      </c>
      <c r="B186" s="56" t="s">
        <v>5258</v>
      </c>
      <c r="C186" s="48" t="s">
        <v>2626</v>
      </c>
      <c r="D186" s="48" t="s">
        <v>276</v>
      </c>
      <c r="E186" s="48" t="s">
        <v>24</v>
      </c>
      <c r="F186" s="50" t="b">
        <v>1</v>
      </c>
      <c r="G186" s="48" t="s">
        <v>2779</v>
      </c>
      <c r="H186" s="115">
        <v>1</v>
      </c>
      <c r="I186" s="115">
        <v>0</v>
      </c>
      <c r="J186" s="117"/>
    </row>
    <row r="187" spans="1:10" x14ac:dyDescent="0.25">
      <c r="A187" s="54" t="s">
        <v>2976</v>
      </c>
      <c r="B187" s="56" t="s">
        <v>5259</v>
      </c>
      <c r="C187" s="48" t="s">
        <v>2780</v>
      </c>
      <c r="D187" s="48" t="s">
        <v>281</v>
      </c>
      <c r="E187" s="48" t="s">
        <v>24</v>
      </c>
      <c r="F187" s="50" t="b">
        <v>0</v>
      </c>
      <c r="G187" s="48" t="s">
        <v>2781</v>
      </c>
      <c r="H187" s="115">
        <v>0</v>
      </c>
      <c r="I187" s="115">
        <v>1</v>
      </c>
      <c r="J187" s="117"/>
    </row>
    <row r="188" spans="1:10" ht="30" x14ac:dyDescent="0.25">
      <c r="A188" s="54" t="s">
        <v>2977</v>
      </c>
      <c r="B188" s="56" t="s">
        <v>5260</v>
      </c>
      <c r="C188" s="48" t="s">
        <v>2782</v>
      </c>
      <c r="D188" s="48" t="s">
        <v>290</v>
      </c>
      <c r="E188" s="48" t="s">
        <v>24</v>
      </c>
      <c r="F188" s="50" t="b">
        <v>0</v>
      </c>
      <c r="G188" s="48" t="s">
        <v>2783</v>
      </c>
      <c r="H188" s="115">
        <v>0</v>
      </c>
      <c r="I188" s="115">
        <v>1</v>
      </c>
      <c r="J188" s="117"/>
    </row>
    <row r="189" spans="1:10" ht="30" x14ac:dyDescent="0.25">
      <c r="A189" s="54" t="s">
        <v>2978</v>
      </c>
      <c r="B189" s="56" t="s">
        <v>5261</v>
      </c>
      <c r="C189" s="48" t="s">
        <v>2784</v>
      </c>
      <c r="D189" s="48" t="s">
        <v>123</v>
      </c>
      <c r="E189" s="48" t="s">
        <v>57</v>
      </c>
      <c r="F189" s="50" t="b">
        <v>0</v>
      </c>
      <c r="G189" s="48" t="s">
        <v>2785</v>
      </c>
      <c r="H189" s="115">
        <v>0</v>
      </c>
      <c r="I189" s="115">
        <v>2</v>
      </c>
      <c r="J189" s="117"/>
    </row>
    <row r="190" spans="1:10" ht="30" x14ac:dyDescent="0.25">
      <c r="A190" s="54" t="s">
        <v>2979</v>
      </c>
      <c r="B190" s="56" t="s">
        <v>5262</v>
      </c>
      <c r="C190" s="48" t="s">
        <v>2786</v>
      </c>
      <c r="D190" s="48" t="s">
        <v>11</v>
      </c>
      <c r="E190" s="48" t="s">
        <v>18</v>
      </c>
      <c r="F190" s="50" t="b">
        <v>1</v>
      </c>
      <c r="G190" s="48" t="s">
        <v>2787</v>
      </c>
      <c r="H190" s="115">
        <v>1</v>
      </c>
      <c r="I190" s="115">
        <v>0</v>
      </c>
      <c r="J190" s="117"/>
    </row>
    <row r="191" spans="1:10" ht="30" x14ac:dyDescent="0.25">
      <c r="A191" s="54" t="s">
        <v>2980</v>
      </c>
      <c r="B191" s="56" t="s">
        <v>5263</v>
      </c>
      <c r="C191" s="48" t="s">
        <v>2788</v>
      </c>
      <c r="D191" s="48" t="s">
        <v>1203</v>
      </c>
      <c r="E191" s="48" t="s">
        <v>18</v>
      </c>
      <c r="F191" s="50" t="b">
        <v>0</v>
      </c>
      <c r="G191" s="48" t="s">
        <v>2789</v>
      </c>
      <c r="H191" s="115">
        <v>0</v>
      </c>
      <c r="I191" s="115">
        <v>1</v>
      </c>
      <c r="J191" s="117"/>
    </row>
    <row r="192" spans="1:10" ht="30" x14ac:dyDescent="0.25">
      <c r="A192" s="54" t="s">
        <v>2981</v>
      </c>
      <c r="B192" s="56" t="s">
        <v>5264</v>
      </c>
      <c r="C192" s="48" t="s">
        <v>2790</v>
      </c>
      <c r="D192" s="48" t="s">
        <v>1864</v>
      </c>
      <c r="E192" s="48" t="s">
        <v>18</v>
      </c>
      <c r="F192" s="50" t="b">
        <v>1</v>
      </c>
      <c r="G192" s="48" t="s">
        <v>2791</v>
      </c>
      <c r="H192" s="115">
        <v>1</v>
      </c>
      <c r="I192" s="115">
        <v>0</v>
      </c>
      <c r="J192" s="117"/>
    </row>
    <row r="193" spans="1:10" ht="30" x14ac:dyDescent="0.25">
      <c r="A193" s="54" t="s">
        <v>2982</v>
      </c>
      <c r="B193" s="56" t="s">
        <v>5265</v>
      </c>
      <c r="C193" s="48" t="s">
        <v>2792</v>
      </c>
      <c r="D193" s="48" t="s">
        <v>123</v>
      </c>
      <c r="E193" s="48" t="s">
        <v>57</v>
      </c>
      <c r="F193" s="50" t="b">
        <v>0</v>
      </c>
      <c r="G193" s="48" t="s">
        <v>2793</v>
      </c>
      <c r="H193" s="115">
        <v>0</v>
      </c>
      <c r="I193" s="115">
        <v>1</v>
      </c>
      <c r="J193" s="117"/>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239"/>
  <sheetViews>
    <sheetView topLeftCell="F1" workbookViewId="0">
      <selection activeCell="J33" sqref="J33"/>
    </sheetView>
  </sheetViews>
  <sheetFormatPr defaultRowHeight="15" x14ac:dyDescent="0.25"/>
  <cols>
    <col min="1" max="1" width="12" bestFit="1" customWidth="1"/>
    <col min="2" max="2" width="12.28515625" bestFit="1" customWidth="1"/>
    <col min="3" max="3" width="24.28515625"/>
    <col min="4" max="4" width="4.7109375" bestFit="1" customWidth="1"/>
    <col min="5" max="5" width="4.85546875" bestFit="1" customWidth="1"/>
    <col min="6" max="6" width="6.140625" bestFit="1" customWidth="1"/>
    <col min="7" max="7" width="67.28515625" customWidth="1"/>
    <col min="8" max="8" width="12.42578125" customWidth="1"/>
    <col min="9" max="9" width="11" customWidth="1"/>
    <col min="10" max="10" width="27.85546875" customWidth="1"/>
    <col min="12" max="12" width="14.5703125" customWidth="1"/>
    <col min="13" max="13" width="16.140625" customWidth="1"/>
    <col min="14" max="14" width="16.28515625" customWidth="1"/>
    <col min="15" max="15" width="14" customWidth="1"/>
    <col min="16" max="16" width="11.7109375" customWidth="1"/>
    <col min="17" max="17" width="13.5703125" customWidth="1"/>
  </cols>
  <sheetData>
    <row r="1" spans="1:20" x14ac:dyDescent="0.25">
      <c r="A1" s="52" t="s">
        <v>0</v>
      </c>
      <c r="B1" s="52" t="s">
        <v>1</v>
      </c>
      <c r="C1" s="52" t="s">
        <v>2</v>
      </c>
      <c r="D1" s="52" t="s">
        <v>3</v>
      </c>
      <c r="E1" s="52" t="s">
        <v>4</v>
      </c>
      <c r="F1" s="52" t="s">
        <v>5</v>
      </c>
      <c r="G1" s="52" t="s">
        <v>6</v>
      </c>
      <c r="H1" s="116" t="s">
        <v>30</v>
      </c>
      <c r="I1" s="116" t="s">
        <v>5266</v>
      </c>
      <c r="J1" s="52" t="s">
        <v>7</v>
      </c>
    </row>
    <row r="2" spans="1:20" ht="30" x14ac:dyDescent="0.25">
      <c r="A2" s="48" t="s">
        <v>1538</v>
      </c>
      <c r="B2" s="49" t="s">
        <v>1539</v>
      </c>
      <c r="C2" s="48" t="s">
        <v>1220</v>
      </c>
      <c r="D2" s="48" t="s">
        <v>324</v>
      </c>
      <c r="E2" s="48" t="s">
        <v>24</v>
      </c>
      <c r="F2" s="50" t="b">
        <v>1</v>
      </c>
      <c r="G2" s="48" t="s">
        <v>1540</v>
      </c>
      <c r="H2" s="115">
        <v>1</v>
      </c>
      <c r="I2" s="115">
        <v>0</v>
      </c>
      <c r="J2" s="117"/>
    </row>
    <row r="3" spans="1:20" ht="30" x14ac:dyDescent="0.25">
      <c r="A3" s="48" t="s">
        <v>1541</v>
      </c>
      <c r="B3" s="49" t="s">
        <v>1539</v>
      </c>
      <c r="C3" s="48" t="s">
        <v>1542</v>
      </c>
      <c r="D3" s="48" t="s">
        <v>542</v>
      </c>
      <c r="E3" s="48" t="s">
        <v>57</v>
      </c>
      <c r="F3" s="50" t="b">
        <v>1</v>
      </c>
      <c r="G3" s="48" t="s">
        <v>1543</v>
      </c>
      <c r="H3" s="115">
        <v>1</v>
      </c>
      <c r="I3" s="115">
        <v>0</v>
      </c>
      <c r="J3" s="117"/>
    </row>
    <row r="4" spans="1:20" ht="30" x14ac:dyDescent="0.25">
      <c r="A4" s="48" t="s">
        <v>1544</v>
      </c>
      <c r="B4" s="49" t="s">
        <v>1545</v>
      </c>
      <c r="C4" s="48" t="s">
        <v>1546</v>
      </c>
      <c r="D4" s="48" t="s">
        <v>565</v>
      </c>
      <c r="E4" s="48" t="s">
        <v>57</v>
      </c>
      <c r="F4" s="50" t="b">
        <v>0</v>
      </c>
      <c r="G4" s="48" t="s">
        <v>1547</v>
      </c>
      <c r="H4" s="115">
        <v>0</v>
      </c>
      <c r="I4" s="115">
        <v>1</v>
      </c>
      <c r="J4" s="117"/>
      <c r="L4" s="12" t="s">
        <v>26</v>
      </c>
      <c r="M4" s="12" t="s">
        <v>27</v>
      </c>
      <c r="N4" s="12" t="s">
        <v>28</v>
      </c>
      <c r="O4" s="12" t="s">
        <v>29</v>
      </c>
      <c r="P4" s="112" t="s">
        <v>5268</v>
      </c>
      <c r="Q4" s="12" t="s">
        <v>31</v>
      </c>
      <c r="R4" s="113" t="s">
        <v>30</v>
      </c>
      <c r="S4" s="113" t="s">
        <v>5106</v>
      </c>
      <c r="T4" s="4"/>
    </row>
    <row r="5" spans="1:20" ht="30" x14ac:dyDescent="0.25">
      <c r="A5" s="48" t="s">
        <v>1548</v>
      </c>
      <c r="B5" s="49" t="s">
        <v>1549</v>
      </c>
      <c r="C5" s="48" t="s">
        <v>1550</v>
      </c>
      <c r="D5" s="48" t="s">
        <v>114</v>
      </c>
      <c r="E5" s="48" t="s">
        <v>24</v>
      </c>
      <c r="F5" s="50" t="b">
        <v>0</v>
      </c>
      <c r="G5" s="48" t="s">
        <v>1551</v>
      </c>
      <c r="H5" s="115">
        <v>0</v>
      </c>
      <c r="I5" s="115">
        <v>1</v>
      </c>
      <c r="J5" s="117"/>
      <c r="L5" s="13" t="s">
        <v>37</v>
      </c>
      <c r="M5" s="9" t="s">
        <v>12</v>
      </c>
      <c r="N5" s="9">
        <f t="shared" ref="N5:N10" si="0">COUNTIF($E$1:$E$239,M5)</f>
        <v>24</v>
      </c>
      <c r="O5" s="14">
        <f t="shared" ref="O5:O10" si="1">N5/$N$11</f>
        <v>0.10084033613445378</v>
      </c>
      <c r="P5" s="9">
        <f t="shared" ref="P5:P10" si="2">COUNTIFS($E$1:$E$239,M5,$F$1:$F$239,"TRUE")</f>
        <v>0</v>
      </c>
      <c r="Q5" s="14">
        <f t="shared" ref="Q5:Q10" si="3">P5/$P$11</f>
        <v>0</v>
      </c>
      <c r="R5" s="4">
        <f>SUMIF($E$1:$E$239,M5,H1:H239)</f>
        <v>0</v>
      </c>
      <c r="S5" s="4">
        <f>SUMIF($E$1:$E$239,M5,I1:I239)</f>
        <v>24</v>
      </c>
      <c r="T5" s="4"/>
    </row>
    <row r="6" spans="1:20" ht="30" x14ac:dyDescent="0.25">
      <c r="A6" s="48" t="s">
        <v>1552</v>
      </c>
      <c r="B6" s="49" t="s">
        <v>1553</v>
      </c>
      <c r="C6" s="48" t="s">
        <v>1554</v>
      </c>
      <c r="D6" s="48" t="s">
        <v>555</v>
      </c>
      <c r="E6" s="48" t="s">
        <v>24</v>
      </c>
      <c r="F6" s="50" t="b">
        <v>1</v>
      </c>
      <c r="G6" s="48" t="s">
        <v>1555</v>
      </c>
      <c r="H6" s="115">
        <v>1</v>
      </c>
      <c r="I6" s="115">
        <v>0</v>
      </c>
      <c r="J6" s="117"/>
      <c r="L6" s="9" t="s">
        <v>43</v>
      </c>
      <c r="M6" s="9" t="s">
        <v>44</v>
      </c>
      <c r="N6" s="9">
        <f t="shared" si="0"/>
        <v>0</v>
      </c>
      <c r="O6" s="14">
        <f t="shared" si="1"/>
        <v>0</v>
      </c>
      <c r="P6" s="9">
        <f t="shared" si="2"/>
        <v>0</v>
      </c>
      <c r="Q6" s="14">
        <f t="shared" si="3"/>
        <v>0</v>
      </c>
      <c r="R6" s="4">
        <f>SUMIF($E$1:$E$239,M6,H1:H239)</f>
        <v>0</v>
      </c>
      <c r="S6" s="4">
        <f>SUMIF($E$1:$E$239,M6,I1:I239)</f>
        <v>0</v>
      </c>
      <c r="T6" s="4"/>
    </row>
    <row r="7" spans="1:20" ht="30" x14ac:dyDescent="0.25">
      <c r="A7" s="48" t="s">
        <v>1556</v>
      </c>
      <c r="B7" s="49" t="s">
        <v>1557</v>
      </c>
      <c r="C7" s="48" t="s">
        <v>1558</v>
      </c>
      <c r="D7" s="48" t="s">
        <v>319</v>
      </c>
      <c r="E7" s="48" t="s">
        <v>24</v>
      </c>
      <c r="F7" s="50" t="b">
        <v>0</v>
      </c>
      <c r="G7" s="48" t="s">
        <v>1559</v>
      </c>
      <c r="H7" s="115">
        <v>0</v>
      </c>
      <c r="I7" s="115">
        <v>1</v>
      </c>
      <c r="J7" s="117"/>
      <c r="L7" s="9" t="s">
        <v>49</v>
      </c>
      <c r="M7" s="9" t="s">
        <v>50</v>
      </c>
      <c r="N7" s="9">
        <f t="shared" si="0"/>
        <v>2</v>
      </c>
      <c r="O7" s="14">
        <f t="shared" si="1"/>
        <v>8.4033613445378148E-3</v>
      </c>
      <c r="P7" s="9">
        <f t="shared" si="2"/>
        <v>0</v>
      </c>
      <c r="Q7" s="14">
        <f t="shared" si="3"/>
        <v>0</v>
      </c>
      <c r="R7" s="4">
        <f>SUMIF($E$1:$E$239,M7,H1:H239)</f>
        <v>0</v>
      </c>
      <c r="S7" s="4">
        <f>SUMIF($E$1:$E$239,M7,I1:I239)</f>
        <v>2</v>
      </c>
      <c r="T7" s="4"/>
    </row>
    <row r="8" spans="1:20" ht="30" x14ac:dyDescent="0.25">
      <c r="A8" s="48" t="s">
        <v>1560</v>
      </c>
      <c r="B8" s="49" t="s">
        <v>1557</v>
      </c>
      <c r="C8" s="48" t="s">
        <v>1561</v>
      </c>
      <c r="D8" s="48" t="s">
        <v>452</v>
      </c>
      <c r="E8" s="48" t="s">
        <v>24</v>
      </c>
      <c r="F8" s="50" t="b">
        <v>0</v>
      </c>
      <c r="G8" s="48" t="s">
        <v>1562</v>
      </c>
      <c r="H8" s="115">
        <v>0</v>
      </c>
      <c r="I8" s="115">
        <v>1</v>
      </c>
      <c r="J8" s="117"/>
      <c r="L8" s="9" t="s">
        <v>56</v>
      </c>
      <c r="M8" s="9" t="s">
        <v>57</v>
      </c>
      <c r="N8" s="9">
        <f t="shared" si="0"/>
        <v>78</v>
      </c>
      <c r="O8" s="14">
        <f t="shared" si="1"/>
        <v>0.32773109243697479</v>
      </c>
      <c r="P8" s="9">
        <f t="shared" si="2"/>
        <v>13</v>
      </c>
      <c r="Q8" s="14">
        <f t="shared" si="3"/>
        <v>0.23214285714285715</v>
      </c>
      <c r="R8" s="4">
        <f>SUMIF($E$1:$E$239,M8,H1:H239)</f>
        <v>14</v>
      </c>
      <c r="S8" s="4">
        <f>SUMIF($E$1:$E$239,M8,I1:I239)</f>
        <v>86</v>
      </c>
      <c r="T8" s="4"/>
    </row>
    <row r="9" spans="1:20" ht="30" x14ac:dyDescent="0.25">
      <c r="A9" s="48" t="s">
        <v>1563</v>
      </c>
      <c r="B9" s="49" t="s">
        <v>1564</v>
      </c>
      <c r="C9" s="48" t="s">
        <v>1565</v>
      </c>
      <c r="D9" s="48" t="s">
        <v>753</v>
      </c>
      <c r="E9" s="48" t="s">
        <v>24</v>
      </c>
      <c r="F9" s="50" t="b">
        <v>0</v>
      </c>
      <c r="G9" s="48" t="s">
        <v>1566</v>
      </c>
      <c r="H9" s="115">
        <v>0</v>
      </c>
      <c r="I9" s="115">
        <v>1</v>
      </c>
      <c r="J9" s="117"/>
      <c r="L9" s="15" t="s">
        <v>62</v>
      </c>
      <c r="M9" s="9" t="s">
        <v>18</v>
      </c>
      <c r="N9" s="9">
        <f t="shared" si="0"/>
        <v>36</v>
      </c>
      <c r="O9" s="14">
        <f t="shared" si="1"/>
        <v>0.15126050420168066</v>
      </c>
      <c r="P9" s="9">
        <f t="shared" si="2"/>
        <v>6</v>
      </c>
      <c r="Q9" s="14">
        <f t="shared" si="3"/>
        <v>0.10714285714285714</v>
      </c>
      <c r="R9" s="4">
        <f>SUMIF($E$1:$E$239,M9,H1:H239)</f>
        <v>6</v>
      </c>
      <c r="S9" s="4">
        <f>SUMIF($E$1:$E$239,M9,I1:I239)</f>
        <v>30</v>
      </c>
      <c r="T9" s="4"/>
    </row>
    <row r="10" spans="1:20" ht="30.75" thickBot="1" x14ac:dyDescent="0.3">
      <c r="A10" s="48" t="s">
        <v>1567</v>
      </c>
      <c r="B10" s="49" t="s">
        <v>1564</v>
      </c>
      <c r="C10" s="48" t="s">
        <v>1568</v>
      </c>
      <c r="D10" s="48" t="s">
        <v>172</v>
      </c>
      <c r="E10" s="48" t="s">
        <v>24</v>
      </c>
      <c r="F10" s="50" t="b">
        <v>0</v>
      </c>
      <c r="G10" s="48" t="s">
        <v>1569</v>
      </c>
      <c r="H10" s="115">
        <v>0</v>
      </c>
      <c r="I10" s="115">
        <v>1</v>
      </c>
      <c r="J10" s="117"/>
      <c r="L10" s="9" t="s">
        <v>68</v>
      </c>
      <c r="M10" s="9" t="s">
        <v>24</v>
      </c>
      <c r="N10" s="16">
        <f t="shared" si="0"/>
        <v>98</v>
      </c>
      <c r="O10" s="14">
        <f t="shared" si="1"/>
        <v>0.41176470588235292</v>
      </c>
      <c r="P10" s="16">
        <f t="shared" si="2"/>
        <v>37</v>
      </c>
      <c r="Q10" s="14">
        <f t="shared" si="3"/>
        <v>0.6607142857142857</v>
      </c>
      <c r="R10" s="4">
        <f>SUMIF($E$1:$E$239,M10,H1:H239)</f>
        <v>37</v>
      </c>
      <c r="S10" s="4">
        <f>SUMIF($E$1:$E$239,M10,I1:I239)</f>
        <v>64</v>
      </c>
      <c r="T10" s="4"/>
    </row>
    <row r="11" spans="1:20" ht="15.75" thickBot="1" x14ac:dyDescent="0.3">
      <c r="A11" s="48" t="s">
        <v>1570</v>
      </c>
      <c r="B11" s="49" t="s">
        <v>1571</v>
      </c>
      <c r="C11" s="48" t="s">
        <v>1572</v>
      </c>
      <c r="D11" s="48" t="s">
        <v>219</v>
      </c>
      <c r="E11" s="48" t="s">
        <v>12</v>
      </c>
      <c r="F11" s="50" t="b">
        <v>0</v>
      </c>
      <c r="G11" s="48" t="s">
        <v>1573</v>
      </c>
      <c r="H11" s="115">
        <v>0</v>
      </c>
      <c r="I11" s="115">
        <v>1</v>
      </c>
      <c r="J11" s="117"/>
      <c r="L11" s="4"/>
      <c r="M11" s="17" t="s">
        <v>73</v>
      </c>
      <c r="N11" s="18">
        <f>SUM(N5:N10)</f>
        <v>238</v>
      </c>
      <c r="O11" s="19"/>
      <c r="P11" s="18">
        <f>SUM(P5:P10)</f>
        <v>56</v>
      </c>
      <c r="Q11" s="19"/>
      <c r="R11" s="4">
        <f>SUM(R5:R10)</f>
        <v>57</v>
      </c>
      <c r="S11" s="4">
        <f>SUM(S5:S10)</f>
        <v>206</v>
      </c>
      <c r="T11" s="4">
        <f>SUM(R11:S11)</f>
        <v>263</v>
      </c>
    </row>
    <row r="12" spans="1:20" ht="30" x14ac:dyDescent="0.25">
      <c r="A12" s="48" t="s">
        <v>1574</v>
      </c>
      <c r="B12" s="49" t="s">
        <v>1575</v>
      </c>
      <c r="C12" s="48" t="s">
        <v>1576</v>
      </c>
      <c r="D12" s="48" t="s">
        <v>762</v>
      </c>
      <c r="E12" s="48" t="s">
        <v>57</v>
      </c>
      <c r="F12" s="50" t="b">
        <v>0</v>
      </c>
      <c r="G12" s="48" t="s">
        <v>1577</v>
      </c>
      <c r="H12" s="115">
        <v>0</v>
      </c>
      <c r="I12" s="115">
        <v>1</v>
      </c>
      <c r="J12" s="117"/>
    </row>
    <row r="13" spans="1:20" x14ac:dyDescent="0.25">
      <c r="A13" s="48" t="s">
        <v>1578</v>
      </c>
      <c r="B13" s="49" t="s">
        <v>1579</v>
      </c>
      <c r="C13" s="48" t="s">
        <v>1580</v>
      </c>
      <c r="D13" s="48" t="s">
        <v>1581</v>
      </c>
      <c r="E13" s="48" t="s">
        <v>24</v>
      </c>
      <c r="F13" s="50" t="b">
        <v>1</v>
      </c>
      <c r="G13" s="48" t="s">
        <v>1582</v>
      </c>
      <c r="H13" s="115">
        <v>1</v>
      </c>
      <c r="I13" s="115">
        <v>0</v>
      </c>
      <c r="J13" s="117"/>
    </row>
    <row r="14" spans="1:20" ht="30" x14ac:dyDescent="0.25">
      <c r="A14" s="48" t="s">
        <v>1583</v>
      </c>
      <c r="B14" s="49" t="s">
        <v>1579</v>
      </c>
      <c r="C14" s="48" t="s">
        <v>1584</v>
      </c>
      <c r="D14" s="48" t="s">
        <v>555</v>
      </c>
      <c r="E14" s="48" t="s">
        <v>18</v>
      </c>
      <c r="F14" s="50" t="b">
        <v>0</v>
      </c>
      <c r="G14" s="48" t="s">
        <v>1585</v>
      </c>
      <c r="H14" s="115">
        <v>0</v>
      </c>
      <c r="I14" s="115">
        <v>1</v>
      </c>
      <c r="J14" s="117"/>
    </row>
    <row r="15" spans="1:20" ht="45" x14ac:dyDescent="0.25">
      <c r="A15" s="48" t="s">
        <v>1586</v>
      </c>
      <c r="B15" s="49" t="s">
        <v>1579</v>
      </c>
      <c r="C15" s="48" t="s">
        <v>1587</v>
      </c>
      <c r="D15" s="48" t="s">
        <v>496</v>
      </c>
      <c r="E15" s="48" t="s">
        <v>57</v>
      </c>
      <c r="F15" s="50" t="b">
        <v>0</v>
      </c>
      <c r="G15" s="48" t="s">
        <v>1588</v>
      </c>
      <c r="H15" s="115">
        <v>0</v>
      </c>
      <c r="I15" s="115">
        <v>1</v>
      </c>
      <c r="J15" s="117"/>
    </row>
    <row r="16" spans="1:20" ht="45" x14ac:dyDescent="0.25">
      <c r="A16" s="48" t="s">
        <v>1589</v>
      </c>
      <c r="B16" s="49" t="s">
        <v>1590</v>
      </c>
      <c r="C16" s="48" t="s">
        <v>1591</v>
      </c>
      <c r="D16" s="48" t="s">
        <v>219</v>
      </c>
      <c r="E16" s="48" t="s">
        <v>24</v>
      </c>
      <c r="F16" s="50" t="b">
        <v>1</v>
      </c>
      <c r="G16" s="48" t="s">
        <v>1592</v>
      </c>
      <c r="H16" s="115">
        <v>1</v>
      </c>
      <c r="I16" s="115">
        <v>0</v>
      </c>
      <c r="J16" s="117"/>
    </row>
    <row r="17" spans="1:10" ht="45" x14ac:dyDescent="0.25">
      <c r="A17" s="48" t="s">
        <v>1593</v>
      </c>
      <c r="B17" s="49" t="s">
        <v>1594</v>
      </c>
      <c r="C17" s="48" t="s">
        <v>1595</v>
      </c>
      <c r="D17" s="48" t="s">
        <v>314</v>
      </c>
      <c r="E17" s="48" t="s">
        <v>57</v>
      </c>
      <c r="F17" s="50" t="b">
        <v>0</v>
      </c>
      <c r="G17" s="48" t="s">
        <v>1596</v>
      </c>
      <c r="H17" s="115">
        <v>0</v>
      </c>
      <c r="I17" s="115">
        <v>1</v>
      </c>
      <c r="J17" s="117"/>
    </row>
    <row r="18" spans="1:10" ht="30" x14ac:dyDescent="0.25">
      <c r="A18" s="48" t="s">
        <v>1597</v>
      </c>
      <c r="B18" s="49" t="s">
        <v>1594</v>
      </c>
      <c r="C18" s="48" t="s">
        <v>1598</v>
      </c>
      <c r="D18" s="48" t="s">
        <v>267</v>
      </c>
      <c r="E18" s="48" t="s">
        <v>18</v>
      </c>
      <c r="F18" s="50" t="b">
        <v>0</v>
      </c>
      <c r="G18" s="48" t="s">
        <v>1599</v>
      </c>
      <c r="H18" s="115">
        <v>0</v>
      </c>
      <c r="I18" s="115">
        <v>1</v>
      </c>
      <c r="J18" s="117"/>
    </row>
    <row r="19" spans="1:10" ht="30" x14ac:dyDescent="0.25">
      <c r="A19" s="48" t="s">
        <v>1600</v>
      </c>
      <c r="B19" s="49" t="s">
        <v>1601</v>
      </c>
      <c r="C19" s="48" t="s">
        <v>1602</v>
      </c>
      <c r="D19" s="48" t="s">
        <v>172</v>
      </c>
      <c r="E19" s="48" t="s">
        <v>18</v>
      </c>
      <c r="F19" s="50" t="b">
        <v>0</v>
      </c>
      <c r="G19" s="48" t="s">
        <v>1603</v>
      </c>
      <c r="H19" s="115">
        <v>0</v>
      </c>
      <c r="I19" s="115">
        <v>1</v>
      </c>
      <c r="J19" s="117"/>
    </row>
    <row r="20" spans="1:10" ht="30" x14ac:dyDescent="0.25">
      <c r="A20" s="48" t="s">
        <v>1604</v>
      </c>
      <c r="B20" s="49" t="s">
        <v>1601</v>
      </c>
      <c r="C20" s="48" t="s">
        <v>1605</v>
      </c>
      <c r="D20" s="48" t="s">
        <v>54</v>
      </c>
      <c r="E20" s="48" t="s">
        <v>24</v>
      </c>
      <c r="F20" s="50" t="b">
        <v>0</v>
      </c>
      <c r="G20" s="48" t="s">
        <v>1606</v>
      </c>
      <c r="H20" s="115">
        <v>0</v>
      </c>
      <c r="I20" s="115">
        <v>1</v>
      </c>
      <c r="J20" s="117"/>
    </row>
    <row r="21" spans="1:10" x14ac:dyDescent="0.25">
      <c r="A21" s="48" t="s">
        <v>1607</v>
      </c>
      <c r="B21" s="49" t="s">
        <v>1608</v>
      </c>
      <c r="C21" s="48" t="s">
        <v>1609</v>
      </c>
      <c r="D21" s="48" t="s">
        <v>391</v>
      </c>
      <c r="E21" s="48" t="s">
        <v>24</v>
      </c>
      <c r="F21" s="50" t="b">
        <v>0</v>
      </c>
      <c r="G21" s="48" t="s">
        <v>1610</v>
      </c>
      <c r="H21" s="115">
        <v>0</v>
      </c>
      <c r="I21" s="115">
        <v>2</v>
      </c>
      <c r="J21" s="117"/>
    </row>
    <row r="22" spans="1:10" ht="45" x14ac:dyDescent="0.25">
      <c r="A22" s="48" t="s">
        <v>1611</v>
      </c>
      <c r="B22" s="49" t="s">
        <v>1608</v>
      </c>
      <c r="C22" s="48" t="s">
        <v>1025</v>
      </c>
      <c r="D22" s="48" t="s">
        <v>560</v>
      </c>
      <c r="E22" s="48" t="s">
        <v>12</v>
      </c>
      <c r="F22" s="50" t="b">
        <v>0</v>
      </c>
      <c r="G22" s="48" t="s">
        <v>1612</v>
      </c>
      <c r="H22" s="115">
        <v>0</v>
      </c>
      <c r="I22" s="115">
        <v>1</v>
      </c>
      <c r="J22" s="117"/>
    </row>
    <row r="23" spans="1:10" ht="30" x14ac:dyDescent="0.25">
      <c r="A23" s="48" t="s">
        <v>1607</v>
      </c>
      <c r="B23" s="49" t="s">
        <v>1608</v>
      </c>
      <c r="C23" s="48" t="s">
        <v>1609</v>
      </c>
      <c r="D23" s="48" t="s">
        <v>391</v>
      </c>
      <c r="E23" s="48" t="s">
        <v>24</v>
      </c>
      <c r="F23" s="50" t="b">
        <v>0</v>
      </c>
      <c r="G23" s="48" t="s">
        <v>1613</v>
      </c>
      <c r="H23" s="115">
        <v>0</v>
      </c>
      <c r="I23" s="115">
        <v>1</v>
      </c>
      <c r="J23" s="117"/>
    </row>
    <row r="24" spans="1:10" ht="30" x14ac:dyDescent="0.25">
      <c r="A24" s="48" t="s">
        <v>1614</v>
      </c>
      <c r="B24" s="49" t="s">
        <v>1615</v>
      </c>
      <c r="C24" s="48" t="s">
        <v>1616</v>
      </c>
      <c r="D24" s="48" t="s">
        <v>1416</v>
      </c>
      <c r="E24" s="48" t="s">
        <v>24</v>
      </c>
      <c r="F24" s="50" t="b">
        <v>0</v>
      </c>
      <c r="G24" s="48" t="s">
        <v>1617</v>
      </c>
      <c r="H24" s="115">
        <v>0</v>
      </c>
      <c r="I24" s="115">
        <v>1</v>
      </c>
      <c r="J24" s="117"/>
    </row>
    <row r="25" spans="1:10" ht="45" x14ac:dyDescent="0.25">
      <c r="A25" s="48" t="s">
        <v>1618</v>
      </c>
      <c r="B25" s="49" t="s">
        <v>1619</v>
      </c>
      <c r="C25" s="48" t="s">
        <v>1620</v>
      </c>
      <c r="D25" s="48" t="s">
        <v>267</v>
      </c>
      <c r="E25" s="48" t="s">
        <v>24</v>
      </c>
      <c r="F25" s="50" t="b">
        <v>1</v>
      </c>
      <c r="G25" s="48" t="s">
        <v>1621</v>
      </c>
      <c r="H25" s="115">
        <v>1</v>
      </c>
      <c r="I25" s="115">
        <v>0</v>
      </c>
      <c r="J25" s="117"/>
    </row>
    <row r="26" spans="1:10" ht="30" x14ac:dyDescent="0.25">
      <c r="A26" s="48" t="s">
        <v>1622</v>
      </c>
      <c r="B26" s="49" t="s">
        <v>1619</v>
      </c>
      <c r="C26" s="48" t="s">
        <v>1623</v>
      </c>
      <c r="D26" s="48" t="s">
        <v>219</v>
      </c>
      <c r="E26" s="48" t="s">
        <v>24</v>
      </c>
      <c r="F26" s="50" t="b">
        <v>1</v>
      </c>
      <c r="G26" s="48" t="s">
        <v>1624</v>
      </c>
      <c r="H26" s="115">
        <v>1</v>
      </c>
      <c r="I26" s="115">
        <v>0</v>
      </c>
      <c r="J26" s="117"/>
    </row>
    <row r="27" spans="1:10" ht="30" x14ac:dyDescent="0.25">
      <c r="A27" s="48" t="s">
        <v>1625</v>
      </c>
      <c r="B27" s="49" t="s">
        <v>1619</v>
      </c>
      <c r="C27" s="48" t="s">
        <v>1626</v>
      </c>
      <c r="D27" s="48" t="s">
        <v>272</v>
      </c>
      <c r="E27" s="48" t="s">
        <v>18</v>
      </c>
      <c r="F27" s="50" t="b">
        <v>0</v>
      </c>
      <c r="G27" s="48" t="s">
        <v>1627</v>
      </c>
      <c r="H27" s="115">
        <v>0</v>
      </c>
      <c r="I27" s="115">
        <v>1</v>
      </c>
      <c r="J27" s="117"/>
    </row>
    <row r="28" spans="1:10" ht="30" x14ac:dyDescent="0.25">
      <c r="A28" s="48" t="s">
        <v>1628</v>
      </c>
      <c r="B28" s="49" t="s">
        <v>1629</v>
      </c>
      <c r="C28" s="48" t="s">
        <v>1630</v>
      </c>
      <c r="D28" s="48" t="s">
        <v>391</v>
      </c>
      <c r="E28" s="48" t="s">
        <v>18</v>
      </c>
      <c r="F28" s="50" t="b">
        <v>1</v>
      </c>
      <c r="G28" s="48" t="s">
        <v>1631</v>
      </c>
      <c r="H28" s="115">
        <v>1</v>
      </c>
      <c r="I28" s="115">
        <v>0</v>
      </c>
      <c r="J28" s="117"/>
    </row>
    <row r="29" spans="1:10" x14ac:dyDescent="0.25">
      <c r="A29" s="48" t="s">
        <v>1632</v>
      </c>
      <c r="B29" s="49" t="s">
        <v>1629</v>
      </c>
      <c r="C29" s="48" t="s">
        <v>1633</v>
      </c>
      <c r="D29" s="48" t="s">
        <v>319</v>
      </c>
      <c r="E29" s="48" t="s">
        <v>12</v>
      </c>
      <c r="F29" s="50" t="b">
        <v>0</v>
      </c>
      <c r="G29" s="48" t="s">
        <v>1634</v>
      </c>
      <c r="H29" s="115">
        <v>0</v>
      </c>
      <c r="I29" s="115">
        <v>1</v>
      </c>
      <c r="J29" s="117"/>
    </row>
    <row r="30" spans="1:10" ht="30" x14ac:dyDescent="0.25">
      <c r="A30" s="48" t="s">
        <v>1635</v>
      </c>
      <c r="B30" s="49" t="s">
        <v>1636</v>
      </c>
      <c r="C30" s="48" t="s">
        <v>1637</v>
      </c>
      <c r="D30" s="48" t="s">
        <v>92</v>
      </c>
      <c r="E30" s="48" t="s">
        <v>18</v>
      </c>
      <c r="F30" s="50" t="b">
        <v>0</v>
      </c>
      <c r="G30" s="48" t="s">
        <v>1638</v>
      </c>
      <c r="H30" s="115">
        <v>0</v>
      </c>
      <c r="I30" s="115">
        <v>1</v>
      </c>
      <c r="J30" s="117"/>
    </row>
    <row r="31" spans="1:10" ht="30" x14ac:dyDescent="0.25">
      <c r="A31" s="48" t="s">
        <v>1639</v>
      </c>
      <c r="B31" s="49" t="s">
        <v>1640</v>
      </c>
      <c r="C31" s="48" t="s">
        <v>1188</v>
      </c>
      <c r="D31" s="48" t="s">
        <v>1189</v>
      </c>
      <c r="E31" s="48" t="s">
        <v>24</v>
      </c>
      <c r="F31" s="50" t="b">
        <v>1</v>
      </c>
      <c r="G31" s="48" t="s">
        <v>1641</v>
      </c>
      <c r="H31" s="115">
        <v>1</v>
      </c>
      <c r="I31" s="115">
        <v>0</v>
      </c>
      <c r="J31" s="117"/>
    </row>
    <row r="32" spans="1:10" ht="30" x14ac:dyDescent="0.25">
      <c r="A32" s="48" t="s">
        <v>1642</v>
      </c>
      <c r="B32" s="49" t="s">
        <v>1643</v>
      </c>
      <c r="C32" s="48" t="s">
        <v>1644</v>
      </c>
      <c r="D32" s="48" t="s">
        <v>276</v>
      </c>
      <c r="E32" s="48" t="s">
        <v>12</v>
      </c>
      <c r="F32" s="50" t="b">
        <v>0</v>
      </c>
      <c r="G32" s="48" t="s">
        <v>1645</v>
      </c>
      <c r="H32" s="115">
        <v>0</v>
      </c>
      <c r="I32" s="115">
        <v>1</v>
      </c>
      <c r="J32" s="117"/>
    </row>
    <row r="33" spans="1:10" ht="30" x14ac:dyDescent="0.25">
      <c r="A33" s="48" t="s">
        <v>1646</v>
      </c>
      <c r="B33" s="49" t="s">
        <v>1643</v>
      </c>
      <c r="C33" s="48" t="s">
        <v>1647</v>
      </c>
      <c r="D33" s="48" t="s">
        <v>281</v>
      </c>
      <c r="E33" s="57" t="s">
        <v>12</v>
      </c>
      <c r="F33" s="50" t="b">
        <v>0</v>
      </c>
      <c r="G33" s="48" t="s">
        <v>1648</v>
      </c>
      <c r="H33" s="115">
        <v>0</v>
      </c>
      <c r="I33" s="115">
        <v>1</v>
      </c>
      <c r="J33" s="117" t="s">
        <v>5318</v>
      </c>
    </row>
    <row r="34" spans="1:10" ht="30" x14ac:dyDescent="0.25">
      <c r="A34" s="48" t="s">
        <v>1649</v>
      </c>
      <c r="B34" s="49" t="s">
        <v>1650</v>
      </c>
      <c r="C34" s="48" t="s">
        <v>1651</v>
      </c>
      <c r="D34" s="48" t="s">
        <v>11</v>
      </c>
      <c r="E34" s="48" t="s">
        <v>57</v>
      </c>
      <c r="F34" s="50" t="b">
        <v>0</v>
      </c>
      <c r="G34" s="48" t="s">
        <v>1652</v>
      </c>
      <c r="H34" s="115">
        <v>0</v>
      </c>
      <c r="I34" s="115">
        <v>1</v>
      </c>
      <c r="J34" s="117"/>
    </row>
    <row r="35" spans="1:10" ht="30" x14ac:dyDescent="0.25">
      <c r="A35" s="48" t="s">
        <v>1653</v>
      </c>
      <c r="B35" s="49" t="s">
        <v>1654</v>
      </c>
      <c r="C35" s="48" t="s">
        <v>1655</v>
      </c>
      <c r="D35" s="48" t="s">
        <v>92</v>
      </c>
      <c r="E35" s="48" t="s">
        <v>24</v>
      </c>
      <c r="F35" s="50" t="b">
        <v>0</v>
      </c>
      <c r="G35" s="48" t="s">
        <v>1656</v>
      </c>
      <c r="H35" s="115">
        <v>0</v>
      </c>
      <c r="I35" s="115">
        <v>1</v>
      </c>
      <c r="J35" s="117"/>
    </row>
    <row r="36" spans="1:10" ht="30" x14ac:dyDescent="0.25">
      <c r="A36" s="48" t="s">
        <v>1657</v>
      </c>
      <c r="B36" s="49" t="s">
        <v>1654</v>
      </c>
      <c r="C36" s="48" t="s">
        <v>1633</v>
      </c>
      <c r="D36" s="48" t="s">
        <v>319</v>
      </c>
      <c r="E36" s="48" t="s">
        <v>24</v>
      </c>
      <c r="F36" s="50" t="b">
        <v>1</v>
      </c>
      <c r="G36" s="48" t="s">
        <v>1658</v>
      </c>
      <c r="H36" s="115">
        <v>1</v>
      </c>
      <c r="I36" s="115">
        <v>0</v>
      </c>
      <c r="J36" s="117"/>
    </row>
    <row r="37" spans="1:10" ht="30" x14ac:dyDescent="0.25">
      <c r="A37" s="48" t="s">
        <v>1659</v>
      </c>
      <c r="B37" s="49" t="s">
        <v>1660</v>
      </c>
      <c r="C37" s="48" t="s">
        <v>1661</v>
      </c>
      <c r="D37" s="48" t="s">
        <v>234</v>
      </c>
      <c r="E37" s="48" t="s">
        <v>12</v>
      </c>
      <c r="F37" s="50" t="b">
        <v>0</v>
      </c>
      <c r="G37" s="48" t="s">
        <v>1662</v>
      </c>
      <c r="H37" s="115">
        <v>0</v>
      </c>
      <c r="I37" s="115">
        <v>1</v>
      </c>
      <c r="J37" s="117"/>
    </row>
    <row r="38" spans="1:10" ht="30" x14ac:dyDescent="0.25">
      <c r="A38" s="48" t="s">
        <v>1663</v>
      </c>
      <c r="B38" s="49" t="s">
        <v>1660</v>
      </c>
      <c r="C38" s="48" t="s">
        <v>1664</v>
      </c>
      <c r="D38" s="48" t="s">
        <v>82</v>
      </c>
      <c r="E38" s="48" t="s">
        <v>24</v>
      </c>
      <c r="F38" s="50" t="b">
        <v>0</v>
      </c>
      <c r="G38" s="48" t="s">
        <v>1665</v>
      </c>
      <c r="H38" s="115">
        <v>0</v>
      </c>
      <c r="I38" s="115">
        <v>1</v>
      </c>
      <c r="J38" s="117"/>
    </row>
    <row r="39" spans="1:10" ht="105" x14ac:dyDescent="0.25">
      <c r="A39" s="48" t="s">
        <v>1666</v>
      </c>
      <c r="B39" s="49" t="s">
        <v>1667</v>
      </c>
      <c r="C39" s="48" t="s">
        <v>1668</v>
      </c>
      <c r="D39" s="48" t="s">
        <v>579</v>
      </c>
      <c r="E39" s="48" t="s">
        <v>57</v>
      </c>
      <c r="F39" s="50" t="b">
        <v>1</v>
      </c>
      <c r="G39" s="48" t="s">
        <v>1669</v>
      </c>
      <c r="H39" s="115">
        <v>1</v>
      </c>
      <c r="I39" s="115">
        <v>3</v>
      </c>
      <c r="J39" s="117" t="s">
        <v>5306</v>
      </c>
    </row>
    <row r="40" spans="1:10" ht="30" x14ac:dyDescent="0.25">
      <c r="A40" s="48" t="s">
        <v>1670</v>
      </c>
      <c r="B40" s="49" t="s">
        <v>1667</v>
      </c>
      <c r="C40" s="48" t="s">
        <v>1671</v>
      </c>
      <c r="D40" s="48" t="s">
        <v>1672</v>
      </c>
      <c r="E40" s="48" t="s">
        <v>24</v>
      </c>
      <c r="F40" s="50" t="b">
        <v>0</v>
      </c>
      <c r="G40" s="48" t="s">
        <v>1673</v>
      </c>
      <c r="H40" s="115">
        <v>0</v>
      </c>
      <c r="I40" s="115">
        <v>1</v>
      </c>
      <c r="J40" s="117"/>
    </row>
    <row r="41" spans="1:10" ht="30" x14ac:dyDescent="0.25">
      <c r="A41" s="48" t="s">
        <v>1674</v>
      </c>
      <c r="B41" s="49" t="s">
        <v>1675</v>
      </c>
      <c r="C41" s="48" t="s">
        <v>1676</v>
      </c>
      <c r="D41" s="48" t="s">
        <v>195</v>
      </c>
      <c r="E41" s="48" t="s">
        <v>24</v>
      </c>
      <c r="F41" s="50" t="b">
        <v>1</v>
      </c>
      <c r="G41" s="48" t="s">
        <v>1677</v>
      </c>
      <c r="H41" s="115">
        <v>1</v>
      </c>
      <c r="I41" s="115">
        <v>1</v>
      </c>
      <c r="J41" s="117"/>
    </row>
    <row r="42" spans="1:10" x14ac:dyDescent="0.25">
      <c r="A42" s="48" t="s">
        <v>1678</v>
      </c>
      <c r="B42" s="49" t="s">
        <v>1679</v>
      </c>
      <c r="C42" s="48" t="s">
        <v>1680</v>
      </c>
      <c r="D42" s="48" t="s">
        <v>219</v>
      </c>
      <c r="E42" s="48" t="s">
        <v>18</v>
      </c>
      <c r="F42" s="50" t="b">
        <v>0</v>
      </c>
      <c r="G42" s="48" t="s">
        <v>1681</v>
      </c>
      <c r="H42" s="115">
        <v>0</v>
      </c>
      <c r="I42" s="115">
        <v>1</v>
      </c>
      <c r="J42" s="117"/>
    </row>
    <row r="43" spans="1:10" ht="30" x14ac:dyDescent="0.25">
      <c r="A43" s="48" t="s">
        <v>1682</v>
      </c>
      <c r="B43" s="49" t="s">
        <v>1683</v>
      </c>
      <c r="C43" s="48" t="s">
        <v>1684</v>
      </c>
      <c r="D43" s="48" t="s">
        <v>333</v>
      </c>
      <c r="E43" s="48" t="s">
        <v>57</v>
      </c>
      <c r="F43" s="50" t="b">
        <v>0</v>
      </c>
      <c r="G43" s="48" t="s">
        <v>1685</v>
      </c>
      <c r="H43" s="115">
        <v>0</v>
      </c>
      <c r="I43" s="115">
        <v>1</v>
      </c>
      <c r="J43" s="117"/>
    </row>
    <row r="44" spans="1:10" ht="30" x14ac:dyDescent="0.25">
      <c r="A44" s="48" t="s">
        <v>1686</v>
      </c>
      <c r="B44" s="49" t="s">
        <v>1687</v>
      </c>
      <c r="C44" s="48" t="s">
        <v>1688</v>
      </c>
      <c r="D44" s="48" t="s">
        <v>155</v>
      </c>
      <c r="E44" s="48" t="s">
        <v>24</v>
      </c>
      <c r="F44" s="50" t="b">
        <v>0</v>
      </c>
      <c r="G44" s="48" t="s">
        <v>1689</v>
      </c>
      <c r="H44" s="115">
        <v>0</v>
      </c>
      <c r="I44" s="115">
        <v>1</v>
      </c>
      <c r="J44" s="117"/>
    </row>
    <row r="45" spans="1:10" ht="30" x14ac:dyDescent="0.25">
      <c r="A45" s="48" t="s">
        <v>1690</v>
      </c>
      <c r="B45" s="49" t="s">
        <v>1691</v>
      </c>
      <c r="C45" s="48" t="s">
        <v>1692</v>
      </c>
      <c r="D45" s="48" t="s">
        <v>615</v>
      </c>
      <c r="E45" s="48" t="s">
        <v>18</v>
      </c>
      <c r="F45" s="50" t="b">
        <v>0</v>
      </c>
      <c r="G45" s="48" t="s">
        <v>1693</v>
      </c>
      <c r="H45" s="115">
        <v>0</v>
      </c>
      <c r="I45" s="115">
        <v>1</v>
      </c>
      <c r="J45" s="117"/>
    </row>
    <row r="46" spans="1:10" ht="45" x14ac:dyDescent="0.25">
      <c r="A46" s="48" t="s">
        <v>1694</v>
      </c>
      <c r="B46" s="49" t="s">
        <v>1695</v>
      </c>
      <c r="C46" s="48" t="s">
        <v>1696</v>
      </c>
      <c r="D46" s="48" t="s">
        <v>224</v>
      </c>
      <c r="E46" s="48" t="s">
        <v>24</v>
      </c>
      <c r="F46" s="50" t="b">
        <v>0</v>
      </c>
      <c r="G46" s="48" t="s">
        <v>1697</v>
      </c>
      <c r="H46" s="115">
        <v>0</v>
      </c>
      <c r="I46" s="115">
        <v>1</v>
      </c>
      <c r="J46" s="117"/>
    </row>
    <row r="47" spans="1:10" x14ac:dyDescent="0.25">
      <c r="A47" s="48" t="s">
        <v>1698</v>
      </c>
      <c r="B47" s="49" t="s">
        <v>1699</v>
      </c>
      <c r="C47" s="48" t="s">
        <v>1700</v>
      </c>
      <c r="D47" s="48" t="s">
        <v>643</v>
      </c>
      <c r="E47" s="48" t="s">
        <v>12</v>
      </c>
      <c r="F47" s="50" t="b">
        <v>0</v>
      </c>
      <c r="G47" s="48" t="s">
        <v>1701</v>
      </c>
      <c r="H47" s="115">
        <v>0</v>
      </c>
      <c r="I47" s="115">
        <v>1</v>
      </c>
      <c r="J47" s="117"/>
    </row>
    <row r="48" spans="1:10" ht="30" x14ac:dyDescent="0.25">
      <c r="A48" s="48" t="s">
        <v>1702</v>
      </c>
      <c r="B48" s="49" t="s">
        <v>1703</v>
      </c>
      <c r="C48" s="48" t="s">
        <v>1704</v>
      </c>
      <c r="D48" s="48" t="s">
        <v>60</v>
      </c>
      <c r="E48" s="48" t="s">
        <v>18</v>
      </c>
      <c r="F48" s="50" t="b">
        <v>0</v>
      </c>
      <c r="G48" s="48" t="s">
        <v>1705</v>
      </c>
      <c r="H48" s="115">
        <v>0</v>
      </c>
      <c r="I48" s="115">
        <v>1</v>
      </c>
      <c r="J48" s="117"/>
    </row>
    <row r="49" spans="1:10" ht="30" x14ac:dyDescent="0.25">
      <c r="A49" s="48" t="s">
        <v>1706</v>
      </c>
      <c r="B49" s="49" t="s">
        <v>1703</v>
      </c>
      <c r="C49" s="48" t="s">
        <v>1707</v>
      </c>
      <c r="D49" s="48" t="s">
        <v>276</v>
      </c>
      <c r="E49" s="48" t="s">
        <v>24</v>
      </c>
      <c r="F49" s="50" t="b">
        <v>0</v>
      </c>
      <c r="G49" s="48" t="s">
        <v>1708</v>
      </c>
      <c r="H49" s="115">
        <v>0</v>
      </c>
      <c r="I49" s="115">
        <v>1</v>
      </c>
      <c r="J49" s="117"/>
    </row>
    <row r="50" spans="1:10" ht="45" x14ac:dyDescent="0.25">
      <c r="A50" s="48" t="s">
        <v>1709</v>
      </c>
      <c r="B50" s="49" t="s">
        <v>1710</v>
      </c>
      <c r="C50" s="48" t="s">
        <v>1711</v>
      </c>
      <c r="D50" s="48" t="s">
        <v>333</v>
      </c>
      <c r="E50" s="48" t="s">
        <v>24</v>
      </c>
      <c r="F50" s="50" t="b">
        <v>0</v>
      </c>
      <c r="G50" s="48" t="s">
        <v>1712</v>
      </c>
      <c r="H50" s="115">
        <v>0</v>
      </c>
      <c r="I50" s="115">
        <v>2</v>
      </c>
      <c r="J50" s="117"/>
    </row>
    <row r="51" spans="1:10" ht="30" x14ac:dyDescent="0.25">
      <c r="A51" s="48" t="s">
        <v>1713</v>
      </c>
      <c r="B51" s="49" t="s">
        <v>1714</v>
      </c>
      <c r="C51" s="48" t="s">
        <v>1715</v>
      </c>
      <c r="D51" s="48" t="s">
        <v>399</v>
      </c>
      <c r="E51" s="48" t="s">
        <v>57</v>
      </c>
      <c r="F51" s="50" t="b">
        <v>1</v>
      </c>
      <c r="G51" s="48" t="s">
        <v>1716</v>
      </c>
      <c r="H51" s="115">
        <v>1</v>
      </c>
      <c r="I51" s="115">
        <v>1</v>
      </c>
      <c r="J51" s="117"/>
    </row>
    <row r="52" spans="1:10" ht="30" x14ac:dyDescent="0.25">
      <c r="A52" s="48" t="s">
        <v>1717</v>
      </c>
      <c r="B52" s="49" t="s">
        <v>1714</v>
      </c>
      <c r="C52" s="48" t="s">
        <v>1718</v>
      </c>
      <c r="D52" s="48" t="s">
        <v>1719</v>
      </c>
      <c r="E52" s="48" t="s">
        <v>24</v>
      </c>
      <c r="F52" s="50" t="b">
        <v>0</v>
      </c>
      <c r="G52" s="48" t="s">
        <v>1720</v>
      </c>
      <c r="H52" s="115">
        <v>0</v>
      </c>
      <c r="I52" s="115">
        <v>1</v>
      </c>
      <c r="J52" s="117"/>
    </row>
    <row r="53" spans="1:10" x14ac:dyDescent="0.25">
      <c r="A53" s="48" t="s">
        <v>1721</v>
      </c>
      <c r="B53" s="49" t="s">
        <v>1722</v>
      </c>
      <c r="C53" s="48" t="s">
        <v>835</v>
      </c>
      <c r="D53" s="48" t="s">
        <v>92</v>
      </c>
      <c r="E53" s="48" t="s">
        <v>18</v>
      </c>
      <c r="F53" s="50" t="b">
        <v>0</v>
      </c>
      <c r="G53" s="48" t="s">
        <v>1723</v>
      </c>
      <c r="H53" s="115">
        <v>0</v>
      </c>
      <c r="I53" s="115">
        <v>1</v>
      </c>
      <c r="J53" s="117"/>
    </row>
    <row r="54" spans="1:10" x14ac:dyDescent="0.25">
      <c r="A54" s="48" t="s">
        <v>1724</v>
      </c>
      <c r="B54" s="49" t="s">
        <v>1725</v>
      </c>
      <c r="C54" s="48" t="s">
        <v>1726</v>
      </c>
      <c r="D54" s="48" t="s">
        <v>203</v>
      </c>
      <c r="E54" s="48" t="s">
        <v>57</v>
      </c>
      <c r="F54" s="50" t="b">
        <v>1</v>
      </c>
      <c r="G54" s="48" t="s">
        <v>1727</v>
      </c>
      <c r="H54" s="115">
        <v>1</v>
      </c>
      <c r="I54" s="115">
        <v>0</v>
      </c>
      <c r="J54" s="117"/>
    </row>
    <row r="55" spans="1:10" x14ac:dyDescent="0.25">
      <c r="A55" s="48" t="s">
        <v>1728</v>
      </c>
      <c r="B55" s="49" t="s">
        <v>1725</v>
      </c>
      <c r="C55" s="48" t="s">
        <v>1729</v>
      </c>
      <c r="D55" s="48" t="s">
        <v>615</v>
      </c>
      <c r="E55" s="57" t="s">
        <v>24</v>
      </c>
      <c r="F55" s="50" t="b">
        <v>1</v>
      </c>
      <c r="G55" s="48" t="s">
        <v>1730</v>
      </c>
      <c r="H55" s="115">
        <v>1</v>
      </c>
      <c r="I55" s="115">
        <v>0</v>
      </c>
      <c r="J55" s="117"/>
    </row>
    <row r="56" spans="1:10" ht="30" x14ac:dyDescent="0.25">
      <c r="A56" s="48" t="s">
        <v>1731</v>
      </c>
      <c r="B56" s="49" t="s">
        <v>1732</v>
      </c>
      <c r="C56" s="48" t="s">
        <v>1733</v>
      </c>
      <c r="D56" s="48" t="s">
        <v>439</v>
      </c>
      <c r="E56" s="48" t="s">
        <v>24</v>
      </c>
      <c r="F56" s="50" t="b">
        <v>0</v>
      </c>
      <c r="G56" s="48" t="s">
        <v>1734</v>
      </c>
      <c r="H56" s="115">
        <v>0</v>
      </c>
      <c r="I56" s="115">
        <v>1</v>
      </c>
      <c r="J56" s="117"/>
    </row>
    <row r="57" spans="1:10" ht="45" x14ac:dyDescent="0.25">
      <c r="A57" s="48" t="s">
        <v>1735</v>
      </c>
      <c r="B57" s="49" t="s">
        <v>1736</v>
      </c>
      <c r="C57" s="48" t="s">
        <v>1737</v>
      </c>
      <c r="D57" s="48" t="s">
        <v>262</v>
      </c>
      <c r="E57" s="48" t="s">
        <v>12</v>
      </c>
      <c r="F57" s="50" t="b">
        <v>0</v>
      </c>
      <c r="G57" s="48" t="s">
        <v>1738</v>
      </c>
      <c r="H57" s="115">
        <v>0</v>
      </c>
      <c r="I57" s="115">
        <v>1</v>
      </c>
      <c r="J57" s="117"/>
    </row>
    <row r="58" spans="1:10" ht="30" x14ac:dyDescent="0.25">
      <c r="A58" s="48" t="s">
        <v>1739</v>
      </c>
      <c r="B58" s="49" t="s">
        <v>1740</v>
      </c>
      <c r="C58" s="48" t="s">
        <v>1741</v>
      </c>
      <c r="D58" s="48" t="s">
        <v>529</v>
      </c>
      <c r="E58" s="48" t="s">
        <v>24</v>
      </c>
      <c r="F58" s="50" t="b">
        <v>0</v>
      </c>
      <c r="G58" s="48" t="s">
        <v>1742</v>
      </c>
      <c r="H58" s="115">
        <v>0</v>
      </c>
      <c r="I58" s="115">
        <v>1</v>
      </c>
      <c r="J58" s="117"/>
    </row>
    <row r="59" spans="1:10" ht="30" x14ac:dyDescent="0.25">
      <c r="A59" s="48" t="s">
        <v>1743</v>
      </c>
      <c r="B59" s="49" t="s">
        <v>1744</v>
      </c>
      <c r="C59" s="48" t="s">
        <v>1745</v>
      </c>
      <c r="D59" s="48" t="s">
        <v>60</v>
      </c>
      <c r="E59" s="48" t="s">
        <v>24</v>
      </c>
      <c r="F59" s="50" t="b">
        <v>0</v>
      </c>
      <c r="G59" s="48" t="s">
        <v>1746</v>
      </c>
      <c r="H59" s="115">
        <v>0</v>
      </c>
      <c r="I59" s="115">
        <v>1</v>
      </c>
      <c r="J59" s="117"/>
    </row>
    <row r="60" spans="1:10" ht="30" x14ac:dyDescent="0.25">
      <c r="A60" s="48" t="s">
        <v>1747</v>
      </c>
      <c r="B60" s="49" t="s">
        <v>1748</v>
      </c>
      <c r="C60" s="48" t="s">
        <v>1749</v>
      </c>
      <c r="D60" s="48" t="s">
        <v>262</v>
      </c>
      <c r="E60" s="48" t="s">
        <v>57</v>
      </c>
      <c r="F60" s="50" t="b">
        <v>0</v>
      </c>
      <c r="G60" s="48" t="s">
        <v>1750</v>
      </c>
      <c r="H60" s="115">
        <v>0</v>
      </c>
      <c r="I60" s="115">
        <v>1</v>
      </c>
      <c r="J60" s="117"/>
    </row>
    <row r="61" spans="1:10" ht="30" x14ac:dyDescent="0.25">
      <c r="A61" s="48" t="s">
        <v>1751</v>
      </c>
      <c r="B61" s="49" t="s">
        <v>1748</v>
      </c>
      <c r="C61" s="48" t="s">
        <v>1752</v>
      </c>
      <c r="D61" s="48" t="s">
        <v>309</v>
      </c>
      <c r="E61" s="48" t="s">
        <v>24</v>
      </c>
      <c r="F61" s="50" t="b">
        <v>0</v>
      </c>
      <c r="G61" s="48" t="s">
        <v>1753</v>
      </c>
      <c r="H61" s="115">
        <v>0</v>
      </c>
      <c r="I61" s="115">
        <v>1</v>
      </c>
      <c r="J61" s="117"/>
    </row>
    <row r="62" spans="1:10" ht="30" x14ac:dyDescent="0.25">
      <c r="A62" s="48" t="s">
        <v>1754</v>
      </c>
      <c r="B62" s="49" t="s">
        <v>1755</v>
      </c>
      <c r="C62" s="48" t="s">
        <v>1756</v>
      </c>
      <c r="D62" s="48" t="s">
        <v>421</v>
      </c>
      <c r="E62" s="48" t="s">
        <v>57</v>
      </c>
      <c r="F62" s="50" t="b">
        <v>0</v>
      </c>
      <c r="G62" s="48" t="s">
        <v>1757</v>
      </c>
      <c r="H62" s="115">
        <v>0</v>
      </c>
      <c r="I62" s="115">
        <v>1</v>
      </c>
      <c r="J62" s="117"/>
    </row>
    <row r="63" spans="1:10" ht="30" x14ac:dyDescent="0.25">
      <c r="A63" s="48" t="s">
        <v>1758</v>
      </c>
      <c r="B63" s="49" t="s">
        <v>1755</v>
      </c>
      <c r="C63" s="48" t="s">
        <v>1759</v>
      </c>
      <c r="D63" s="48" t="s">
        <v>290</v>
      </c>
      <c r="E63" s="48" t="s">
        <v>57</v>
      </c>
      <c r="F63" s="50" t="b">
        <v>0</v>
      </c>
      <c r="G63" s="48" t="s">
        <v>1760</v>
      </c>
      <c r="H63" s="115">
        <v>0</v>
      </c>
      <c r="I63" s="115">
        <v>3</v>
      </c>
      <c r="J63" s="117"/>
    </row>
    <row r="64" spans="1:10" ht="30" x14ac:dyDescent="0.25">
      <c r="A64" s="48" t="s">
        <v>1761</v>
      </c>
      <c r="B64" s="49" t="s">
        <v>1762</v>
      </c>
      <c r="C64" s="48" t="s">
        <v>1763</v>
      </c>
      <c r="D64" s="48" t="s">
        <v>452</v>
      </c>
      <c r="E64" s="48" t="s">
        <v>24</v>
      </c>
      <c r="F64" s="50" t="b">
        <v>0</v>
      </c>
      <c r="G64" s="48" t="s">
        <v>1764</v>
      </c>
      <c r="H64" s="115">
        <v>0</v>
      </c>
      <c r="I64" s="115">
        <v>1</v>
      </c>
      <c r="J64" s="117"/>
    </row>
    <row r="65" spans="1:10" ht="30" x14ac:dyDescent="0.25">
      <c r="A65" s="48" t="s">
        <v>1765</v>
      </c>
      <c r="B65" s="49" t="s">
        <v>1762</v>
      </c>
      <c r="C65" s="48" t="s">
        <v>1766</v>
      </c>
      <c r="D65" s="48" t="s">
        <v>212</v>
      </c>
      <c r="E65" s="48" t="s">
        <v>24</v>
      </c>
      <c r="F65" s="50" t="b">
        <v>0</v>
      </c>
      <c r="G65" s="48" t="s">
        <v>1767</v>
      </c>
      <c r="H65" s="115">
        <v>0</v>
      </c>
      <c r="I65" s="115">
        <v>1</v>
      </c>
      <c r="J65" s="117"/>
    </row>
    <row r="66" spans="1:10" ht="30" x14ac:dyDescent="0.25">
      <c r="A66" s="48" t="s">
        <v>1768</v>
      </c>
      <c r="B66" s="49" t="s">
        <v>1769</v>
      </c>
      <c r="C66" s="48" t="s">
        <v>1770</v>
      </c>
      <c r="D66" s="48" t="s">
        <v>304</v>
      </c>
      <c r="E66" s="48" t="s">
        <v>24</v>
      </c>
      <c r="F66" s="50" t="b">
        <v>1</v>
      </c>
      <c r="G66" s="48" t="s">
        <v>1771</v>
      </c>
      <c r="H66" s="115">
        <v>1</v>
      </c>
      <c r="I66" s="115">
        <v>0</v>
      </c>
      <c r="J66" s="117"/>
    </row>
    <row r="67" spans="1:10" ht="30" x14ac:dyDescent="0.25">
      <c r="A67" s="48" t="s">
        <v>1772</v>
      </c>
      <c r="B67" s="49" t="s">
        <v>1773</v>
      </c>
      <c r="C67" s="48" t="s">
        <v>1774</v>
      </c>
      <c r="D67" s="48" t="s">
        <v>560</v>
      </c>
      <c r="E67" s="48" t="s">
        <v>18</v>
      </c>
      <c r="F67" s="50" t="b">
        <v>0</v>
      </c>
      <c r="G67" s="48" t="s">
        <v>1775</v>
      </c>
      <c r="H67" s="115">
        <v>0</v>
      </c>
      <c r="I67" s="115">
        <v>1</v>
      </c>
      <c r="J67" s="117"/>
    </row>
    <row r="68" spans="1:10" ht="30" x14ac:dyDescent="0.25">
      <c r="A68" s="48" t="s">
        <v>1776</v>
      </c>
      <c r="B68" s="49" t="s">
        <v>1777</v>
      </c>
      <c r="C68" s="48" t="s">
        <v>1778</v>
      </c>
      <c r="D68" s="48" t="s">
        <v>71</v>
      </c>
      <c r="E68" s="48" t="s">
        <v>12</v>
      </c>
      <c r="F68" s="50" t="b">
        <v>0</v>
      </c>
      <c r="G68" s="48" t="s">
        <v>1779</v>
      </c>
      <c r="H68" s="115">
        <v>0</v>
      </c>
      <c r="I68" s="115">
        <v>1</v>
      </c>
      <c r="J68" s="117"/>
    </row>
    <row r="69" spans="1:10" x14ac:dyDescent="0.25">
      <c r="A69" s="48" t="s">
        <v>1780</v>
      </c>
      <c r="B69" s="49" t="s">
        <v>1781</v>
      </c>
      <c r="C69" s="48" t="s">
        <v>1782</v>
      </c>
      <c r="D69" s="48" t="s">
        <v>560</v>
      </c>
      <c r="E69" s="48" t="s">
        <v>57</v>
      </c>
      <c r="F69" s="50" t="b">
        <v>0</v>
      </c>
      <c r="G69" s="48" t="s">
        <v>1783</v>
      </c>
      <c r="H69" s="115">
        <v>0</v>
      </c>
      <c r="I69" s="115">
        <v>1</v>
      </c>
      <c r="J69" s="117"/>
    </row>
    <row r="70" spans="1:10" ht="30" x14ac:dyDescent="0.25">
      <c r="A70" s="48" t="s">
        <v>1784</v>
      </c>
      <c r="B70" s="49" t="s">
        <v>1785</v>
      </c>
      <c r="C70" s="48" t="s">
        <v>1786</v>
      </c>
      <c r="D70" s="48" t="s">
        <v>11</v>
      </c>
      <c r="E70" s="48" t="s">
        <v>57</v>
      </c>
      <c r="F70" s="50" t="b">
        <v>1</v>
      </c>
      <c r="G70" s="48" t="s">
        <v>1787</v>
      </c>
      <c r="H70" s="115">
        <v>1</v>
      </c>
      <c r="I70" s="115">
        <v>1</v>
      </c>
      <c r="J70" s="117"/>
    </row>
    <row r="71" spans="1:10" x14ac:dyDescent="0.25">
      <c r="A71" s="48" t="s">
        <v>1788</v>
      </c>
      <c r="B71" s="49" t="s">
        <v>1789</v>
      </c>
      <c r="C71" s="48" t="s">
        <v>1790</v>
      </c>
      <c r="D71" s="48" t="s">
        <v>560</v>
      </c>
      <c r="E71" s="48" t="s">
        <v>57</v>
      </c>
      <c r="F71" s="50" t="b">
        <v>0</v>
      </c>
      <c r="G71" s="48" t="s">
        <v>1791</v>
      </c>
      <c r="H71" s="115">
        <v>0</v>
      </c>
      <c r="I71" s="115">
        <v>1</v>
      </c>
      <c r="J71" s="117"/>
    </row>
    <row r="72" spans="1:10" ht="30" x14ac:dyDescent="0.25">
      <c r="A72" s="48" t="s">
        <v>1792</v>
      </c>
      <c r="B72" s="49" t="s">
        <v>1789</v>
      </c>
      <c r="C72" s="48" t="s">
        <v>1793</v>
      </c>
      <c r="D72" s="48" t="s">
        <v>224</v>
      </c>
      <c r="E72" s="48" t="s">
        <v>18</v>
      </c>
      <c r="F72" s="50" t="b">
        <v>0</v>
      </c>
      <c r="G72" s="48" t="s">
        <v>1794</v>
      </c>
      <c r="H72" s="115">
        <v>0</v>
      </c>
      <c r="I72" s="115">
        <v>1</v>
      </c>
      <c r="J72" s="117"/>
    </row>
    <row r="73" spans="1:10" ht="30" x14ac:dyDescent="0.25">
      <c r="A73" s="48" t="s">
        <v>1795</v>
      </c>
      <c r="B73" s="49" t="s">
        <v>1796</v>
      </c>
      <c r="C73" s="48" t="s">
        <v>1797</v>
      </c>
      <c r="D73" s="48" t="s">
        <v>823</v>
      </c>
      <c r="E73" s="48" t="s">
        <v>24</v>
      </c>
      <c r="F73" s="50" t="b">
        <v>0</v>
      </c>
      <c r="G73" s="48" t="s">
        <v>1798</v>
      </c>
      <c r="H73" s="115">
        <v>0</v>
      </c>
      <c r="I73" s="115">
        <v>1</v>
      </c>
      <c r="J73" s="117"/>
    </row>
    <row r="74" spans="1:10" x14ac:dyDescent="0.25">
      <c r="A74" s="48" t="s">
        <v>1799</v>
      </c>
      <c r="B74" s="49" t="s">
        <v>1796</v>
      </c>
      <c r="C74" s="48" t="s">
        <v>1800</v>
      </c>
      <c r="D74" s="48" t="s">
        <v>234</v>
      </c>
      <c r="E74" s="48" t="s">
        <v>18</v>
      </c>
      <c r="F74" s="50" t="b">
        <v>0</v>
      </c>
      <c r="G74" s="48" t="s">
        <v>1801</v>
      </c>
      <c r="H74" s="115">
        <v>0</v>
      </c>
      <c r="I74" s="115">
        <v>1</v>
      </c>
      <c r="J74" s="117"/>
    </row>
    <row r="75" spans="1:10" x14ac:dyDescent="0.25">
      <c r="A75" s="48" t="s">
        <v>1802</v>
      </c>
      <c r="B75" s="49" t="s">
        <v>1796</v>
      </c>
      <c r="C75" s="48" t="s">
        <v>1803</v>
      </c>
      <c r="D75" s="48" t="s">
        <v>333</v>
      </c>
      <c r="E75" s="48" t="s">
        <v>12</v>
      </c>
      <c r="F75" s="50" t="b">
        <v>0</v>
      </c>
      <c r="G75" s="48" t="s">
        <v>1804</v>
      </c>
      <c r="H75" s="115">
        <v>0</v>
      </c>
      <c r="I75" s="115">
        <v>1</v>
      </c>
      <c r="J75" s="117"/>
    </row>
    <row r="76" spans="1:10" ht="30" x14ac:dyDescent="0.25">
      <c r="A76" s="48" t="s">
        <v>1805</v>
      </c>
      <c r="B76" s="49" t="s">
        <v>1806</v>
      </c>
      <c r="C76" s="48" t="s">
        <v>1807</v>
      </c>
      <c r="D76" s="48" t="s">
        <v>17</v>
      </c>
      <c r="E76" s="48" t="s">
        <v>57</v>
      </c>
      <c r="F76" s="50" t="b">
        <v>0</v>
      </c>
      <c r="G76" s="48" t="s">
        <v>1808</v>
      </c>
      <c r="H76" s="115">
        <v>0</v>
      </c>
      <c r="I76" s="115">
        <v>1</v>
      </c>
      <c r="J76" s="117"/>
    </row>
    <row r="77" spans="1:10" ht="30" x14ac:dyDescent="0.25">
      <c r="A77" s="48" t="s">
        <v>1809</v>
      </c>
      <c r="B77" s="49" t="s">
        <v>1810</v>
      </c>
      <c r="C77" s="48" t="s">
        <v>1811</v>
      </c>
      <c r="D77" s="48" t="s">
        <v>224</v>
      </c>
      <c r="E77" s="48" t="s">
        <v>24</v>
      </c>
      <c r="F77" s="50" t="b">
        <v>0</v>
      </c>
      <c r="G77" s="48" t="s">
        <v>1812</v>
      </c>
      <c r="H77" s="115">
        <v>0</v>
      </c>
      <c r="I77" s="115">
        <v>1</v>
      </c>
      <c r="J77" s="117"/>
    </row>
    <row r="78" spans="1:10" ht="30" x14ac:dyDescent="0.25">
      <c r="A78" s="48" t="s">
        <v>1813</v>
      </c>
      <c r="B78" s="49" t="s">
        <v>1814</v>
      </c>
      <c r="C78" s="48" t="s">
        <v>1049</v>
      </c>
      <c r="D78" s="48" t="s">
        <v>262</v>
      </c>
      <c r="E78" s="48" t="s">
        <v>18</v>
      </c>
      <c r="F78" s="50" t="b">
        <v>0</v>
      </c>
      <c r="G78" s="48" t="s">
        <v>1815</v>
      </c>
      <c r="H78" s="115">
        <v>0</v>
      </c>
      <c r="I78" s="115">
        <v>1</v>
      </c>
      <c r="J78" s="117"/>
    </row>
    <row r="79" spans="1:10" ht="60" x14ac:dyDescent="0.25">
      <c r="A79" s="48" t="s">
        <v>1816</v>
      </c>
      <c r="B79" s="49" t="s">
        <v>1817</v>
      </c>
      <c r="C79" s="48" t="s">
        <v>1818</v>
      </c>
      <c r="D79" s="48" t="s">
        <v>203</v>
      </c>
      <c r="E79" s="48" t="s">
        <v>24</v>
      </c>
      <c r="F79" s="50" t="b">
        <v>1</v>
      </c>
      <c r="G79" s="48" t="s">
        <v>1819</v>
      </c>
      <c r="H79" s="115">
        <v>1</v>
      </c>
      <c r="I79" s="115">
        <v>0</v>
      </c>
      <c r="J79" s="117"/>
    </row>
    <row r="80" spans="1:10" ht="30" x14ac:dyDescent="0.25">
      <c r="A80" s="48" t="s">
        <v>1820</v>
      </c>
      <c r="B80" s="49" t="s">
        <v>1821</v>
      </c>
      <c r="C80" s="48" t="s">
        <v>1822</v>
      </c>
      <c r="D80" s="48" t="s">
        <v>92</v>
      </c>
      <c r="E80" s="48" t="s">
        <v>24</v>
      </c>
      <c r="F80" s="50" t="b">
        <v>1</v>
      </c>
      <c r="G80" s="48" t="s">
        <v>1823</v>
      </c>
      <c r="H80" s="115">
        <v>1</v>
      </c>
      <c r="I80" s="115">
        <v>0</v>
      </c>
      <c r="J80" s="117"/>
    </row>
    <row r="81" spans="1:10" ht="45" x14ac:dyDescent="0.25">
      <c r="A81" s="48" t="s">
        <v>1824</v>
      </c>
      <c r="B81" s="49" t="s">
        <v>1825</v>
      </c>
      <c r="C81" s="48" t="s">
        <v>1826</v>
      </c>
      <c r="D81" s="48" t="s">
        <v>203</v>
      </c>
      <c r="E81" s="48" t="s">
        <v>24</v>
      </c>
      <c r="F81" s="50" t="b">
        <v>0</v>
      </c>
      <c r="G81" s="48" t="s">
        <v>1827</v>
      </c>
      <c r="H81" s="115">
        <v>0</v>
      </c>
      <c r="I81" s="115">
        <v>1</v>
      </c>
      <c r="J81" s="117"/>
    </row>
    <row r="82" spans="1:10" ht="30" x14ac:dyDescent="0.25">
      <c r="A82" s="48" t="s">
        <v>1828</v>
      </c>
      <c r="B82" s="49" t="s">
        <v>1825</v>
      </c>
      <c r="C82" s="48" t="s">
        <v>1829</v>
      </c>
      <c r="D82" s="48" t="s">
        <v>1133</v>
      </c>
      <c r="E82" s="48" t="s">
        <v>57</v>
      </c>
      <c r="F82" s="50" t="b">
        <v>0</v>
      </c>
      <c r="G82" s="48" t="s">
        <v>1830</v>
      </c>
      <c r="H82" s="115">
        <v>0</v>
      </c>
      <c r="I82" s="115">
        <v>1</v>
      </c>
      <c r="J82" s="117"/>
    </row>
    <row r="83" spans="1:10" x14ac:dyDescent="0.25">
      <c r="A83" s="48" t="s">
        <v>1831</v>
      </c>
      <c r="B83" s="49" t="s">
        <v>1832</v>
      </c>
      <c r="C83" s="48" t="s">
        <v>1833</v>
      </c>
      <c r="D83" s="48" t="s">
        <v>54</v>
      </c>
      <c r="E83" s="48" t="s">
        <v>24</v>
      </c>
      <c r="F83" s="50" t="b">
        <v>0</v>
      </c>
      <c r="G83" s="48" t="s">
        <v>1834</v>
      </c>
      <c r="H83" s="115">
        <v>0</v>
      </c>
      <c r="I83" s="115">
        <v>1</v>
      </c>
      <c r="J83" s="117"/>
    </row>
    <row r="84" spans="1:10" ht="30" x14ac:dyDescent="0.25">
      <c r="A84" s="48" t="s">
        <v>1835</v>
      </c>
      <c r="B84" s="49" t="s">
        <v>1836</v>
      </c>
      <c r="C84" s="48" t="s">
        <v>1837</v>
      </c>
      <c r="D84" s="48" t="s">
        <v>281</v>
      </c>
      <c r="E84" s="48" t="s">
        <v>18</v>
      </c>
      <c r="F84" s="50" t="b">
        <v>0</v>
      </c>
      <c r="G84" s="48" t="s">
        <v>1838</v>
      </c>
      <c r="H84" s="115">
        <v>0</v>
      </c>
      <c r="I84" s="115">
        <v>1</v>
      </c>
      <c r="J84" s="117"/>
    </row>
    <row r="85" spans="1:10" ht="30" x14ac:dyDescent="0.25">
      <c r="A85" s="48" t="s">
        <v>1839</v>
      </c>
      <c r="B85" s="49" t="s">
        <v>1840</v>
      </c>
      <c r="C85" s="48" t="s">
        <v>1841</v>
      </c>
      <c r="D85" s="48" t="s">
        <v>426</v>
      </c>
      <c r="E85" s="48" t="s">
        <v>24</v>
      </c>
      <c r="F85" s="50" t="b">
        <v>1</v>
      </c>
      <c r="G85" s="48" t="s">
        <v>1842</v>
      </c>
      <c r="H85" s="51">
        <v>1</v>
      </c>
      <c r="I85" s="51">
        <v>0</v>
      </c>
      <c r="J85" s="51" t="s">
        <v>5314</v>
      </c>
    </row>
    <row r="86" spans="1:10" x14ac:dyDescent="0.25">
      <c r="A86" s="48" t="s">
        <v>1843</v>
      </c>
      <c r="B86" s="49" t="s">
        <v>1844</v>
      </c>
      <c r="C86" s="48" t="s">
        <v>1845</v>
      </c>
      <c r="D86" s="48" t="s">
        <v>513</v>
      </c>
      <c r="E86" s="48" t="s">
        <v>24</v>
      </c>
      <c r="F86" s="50" t="b">
        <v>0</v>
      </c>
      <c r="G86" s="48" t="s">
        <v>1846</v>
      </c>
      <c r="H86" s="115">
        <v>0</v>
      </c>
      <c r="I86" s="115">
        <v>1</v>
      </c>
      <c r="J86" s="117"/>
    </row>
    <row r="87" spans="1:10" ht="30" x14ac:dyDescent="0.25">
      <c r="A87" s="48" t="s">
        <v>1847</v>
      </c>
      <c r="B87" s="49" t="s">
        <v>1848</v>
      </c>
      <c r="C87" s="48" t="s">
        <v>1849</v>
      </c>
      <c r="D87" s="48" t="s">
        <v>11</v>
      </c>
      <c r="E87" s="48" t="s">
        <v>18</v>
      </c>
      <c r="F87" s="50" t="b">
        <v>0</v>
      </c>
      <c r="G87" s="48" t="s">
        <v>1850</v>
      </c>
      <c r="H87" s="115">
        <v>0</v>
      </c>
      <c r="I87" s="115">
        <v>1</v>
      </c>
      <c r="J87" s="117"/>
    </row>
    <row r="88" spans="1:10" ht="30" x14ac:dyDescent="0.25">
      <c r="A88" s="48" t="s">
        <v>1851</v>
      </c>
      <c r="B88" s="49" t="s">
        <v>1848</v>
      </c>
      <c r="C88" s="48" t="s">
        <v>1852</v>
      </c>
      <c r="D88" s="48" t="s">
        <v>172</v>
      </c>
      <c r="E88" s="48" t="s">
        <v>18</v>
      </c>
      <c r="F88" s="50" t="b">
        <v>0</v>
      </c>
      <c r="G88" s="48" t="s">
        <v>1853</v>
      </c>
      <c r="H88" s="115">
        <v>0</v>
      </c>
      <c r="I88" s="115">
        <v>1</v>
      </c>
      <c r="J88" s="117"/>
    </row>
    <row r="89" spans="1:10" ht="45" x14ac:dyDescent="0.25">
      <c r="A89" s="48" t="s">
        <v>1854</v>
      </c>
      <c r="B89" s="49" t="s">
        <v>1855</v>
      </c>
      <c r="C89" s="48" t="s">
        <v>1856</v>
      </c>
      <c r="D89" s="48" t="s">
        <v>54</v>
      </c>
      <c r="E89" s="48" t="s">
        <v>24</v>
      </c>
      <c r="F89" s="50" t="b">
        <v>0</v>
      </c>
      <c r="G89" s="48" t="s">
        <v>1857</v>
      </c>
      <c r="H89" s="115">
        <v>0</v>
      </c>
      <c r="I89" s="115">
        <v>1</v>
      </c>
      <c r="J89" s="117"/>
    </row>
    <row r="90" spans="1:10" ht="30" x14ac:dyDescent="0.25">
      <c r="A90" s="48" t="s">
        <v>1858</v>
      </c>
      <c r="B90" s="49" t="s">
        <v>1855</v>
      </c>
      <c r="C90" s="48" t="s">
        <v>1859</v>
      </c>
      <c r="D90" s="48" t="s">
        <v>60</v>
      </c>
      <c r="E90" s="48" t="s">
        <v>24</v>
      </c>
      <c r="F90" s="50" t="b">
        <v>0</v>
      </c>
      <c r="G90" s="48" t="s">
        <v>1860</v>
      </c>
      <c r="H90" s="115">
        <v>0</v>
      </c>
      <c r="I90" s="115">
        <v>1</v>
      </c>
      <c r="J90" s="117"/>
    </row>
    <row r="91" spans="1:10" ht="45" x14ac:dyDescent="0.25">
      <c r="A91" s="48" t="s">
        <v>1861</v>
      </c>
      <c r="B91" s="49" t="s">
        <v>1862</v>
      </c>
      <c r="C91" s="48" t="s">
        <v>1863</v>
      </c>
      <c r="D91" s="48" t="s">
        <v>1864</v>
      </c>
      <c r="E91" s="48" t="s">
        <v>12</v>
      </c>
      <c r="F91" s="50" t="b">
        <v>0</v>
      </c>
      <c r="G91" s="48" t="s">
        <v>1865</v>
      </c>
      <c r="H91" s="115">
        <v>0</v>
      </c>
      <c r="I91" s="115">
        <v>1</v>
      </c>
      <c r="J91" s="117"/>
    </row>
    <row r="92" spans="1:10" ht="60" x14ac:dyDescent="0.25">
      <c r="A92" s="48" t="s">
        <v>1866</v>
      </c>
      <c r="B92" s="49" t="s">
        <v>1867</v>
      </c>
      <c r="C92" s="48" t="s">
        <v>1868</v>
      </c>
      <c r="D92" s="48" t="s">
        <v>239</v>
      </c>
      <c r="E92" s="48" t="s">
        <v>18</v>
      </c>
      <c r="F92" s="50" t="b">
        <v>0</v>
      </c>
      <c r="G92" s="48" t="s">
        <v>1869</v>
      </c>
      <c r="H92" s="115">
        <v>0</v>
      </c>
      <c r="I92" s="115">
        <v>1</v>
      </c>
      <c r="J92" s="117"/>
    </row>
    <row r="93" spans="1:10" ht="60" x14ac:dyDescent="0.25">
      <c r="A93" s="48" t="s">
        <v>1870</v>
      </c>
      <c r="B93" s="49" t="s">
        <v>1871</v>
      </c>
      <c r="C93" s="48" t="s">
        <v>1872</v>
      </c>
      <c r="D93" s="48" t="s">
        <v>1873</v>
      </c>
      <c r="E93" s="48" t="s">
        <v>24</v>
      </c>
      <c r="F93" s="50" t="b">
        <v>0</v>
      </c>
      <c r="G93" s="48" t="s">
        <v>1874</v>
      </c>
      <c r="H93" s="115">
        <v>0</v>
      </c>
      <c r="I93" s="115">
        <v>1</v>
      </c>
      <c r="J93" s="117"/>
    </row>
    <row r="94" spans="1:10" ht="45" x14ac:dyDescent="0.25">
      <c r="A94" s="48" t="s">
        <v>1875</v>
      </c>
      <c r="B94" s="49" t="s">
        <v>1876</v>
      </c>
      <c r="C94" s="48" t="s">
        <v>1877</v>
      </c>
      <c r="D94" s="48" t="s">
        <v>290</v>
      </c>
      <c r="E94" s="48" t="s">
        <v>24</v>
      </c>
      <c r="F94" s="50" t="b">
        <v>0</v>
      </c>
      <c r="G94" s="48" t="s">
        <v>1878</v>
      </c>
      <c r="H94" s="115">
        <v>0</v>
      </c>
      <c r="I94" s="115">
        <v>1</v>
      </c>
      <c r="J94" s="117"/>
    </row>
    <row r="95" spans="1:10" ht="45" x14ac:dyDescent="0.25">
      <c r="A95" s="48" t="s">
        <v>1879</v>
      </c>
      <c r="B95" s="49" t="s">
        <v>1880</v>
      </c>
      <c r="C95" s="48" t="s">
        <v>1881</v>
      </c>
      <c r="D95" s="48" t="s">
        <v>219</v>
      </c>
      <c r="E95" s="48" t="s">
        <v>57</v>
      </c>
      <c r="F95" s="50" t="b">
        <v>0</v>
      </c>
      <c r="G95" s="48" t="s">
        <v>1882</v>
      </c>
      <c r="H95" s="115">
        <v>0</v>
      </c>
      <c r="I95" s="115">
        <v>1</v>
      </c>
      <c r="J95" s="117"/>
    </row>
    <row r="96" spans="1:10" ht="60" x14ac:dyDescent="0.25">
      <c r="A96" s="48" t="s">
        <v>1883</v>
      </c>
      <c r="B96" s="49" t="s">
        <v>1880</v>
      </c>
      <c r="C96" s="48" t="s">
        <v>1884</v>
      </c>
      <c r="D96" s="48" t="s">
        <v>1873</v>
      </c>
      <c r="E96" s="48" t="s">
        <v>18</v>
      </c>
      <c r="F96" s="50" t="b">
        <v>0</v>
      </c>
      <c r="G96" s="48" t="s">
        <v>1885</v>
      </c>
      <c r="H96" s="115">
        <v>0</v>
      </c>
      <c r="I96" s="115">
        <v>1</v>
      </c>
      <c r="J96" s="117"/>
    </row>
    <row r="97" spans="1:10" ht="60" x14ac:dyDescent="0.25">
      <c r="A97" s="48" t="s">
        <v>1886</v>
      </c>
      <c r="B97" s="49" t="s">
        <v>1887</v>
      </c>
      <c r="C97" s="48" t="s">
        <v>1888</v>
      </c>
      <c r="D97" s="48" t="s">
        <v>1889</v>
      </c>
      <c r="E97" s="48" t="s">
        <v>12</v>
      </c>
      <c r="F97" s="50" t="b">
        <v>0</v>
      </c>
      <c r="G97" s="48" t="s">
        <v>1890</v>
      </c>
      <c r="H97" s="115">
        <v>0</v>
      </c>
      <c r="I97" s="115">
        <v>1</v>
      </c>
      <c r="J97" s="117"/>
    </row>
    <row r="98" spans="1:10" ht="30" x14ac:dyDescent="0.25">
      <c r="A98" s="48" t="s">
        <v>1891</v>
      </c>
      <c r="B98" s="49" t="s">
        <v>1892</v>
      </c>
      <c r="C98" s="48" t="s">
        <v>1893</v>
      </c>
      <c r="D98" s="48" t="s">
        <v>319</v>
      </c>
      <c r="E98" s="48" t="s">
        <v>24</v>
      </c>
      <c r="F98" s="50" t="b">
        <v>1</v>
      </c>
      <c r="G98" s="48" t="s">
        <v>1894</v>
      </c>
      <c r="H98" s="115">
        <v>1</v>
      </c>
      <c r="I98" s="115">
        <v>0</v>
      </c>
      <c r="J98" s="117"/>
    </row>
    <row r="99" spans="1:10" ht="45" x14ac:dyDescent="0.25">
      <c r="A99" s="48" t="s">
        <v>1895</v>
      </c>
      <c r="B99" s="49" t="s">
        <v>1896</v>
      </c>
      <c r="C99" s="48" t="s">
        <v>1897</v>
      </c>
      <c r="D99" s="48" t="s">
        <v>172</v>
      </c>
      <c r="E99" s="48" t="s">
        <v>24</v>
      </c>
      <c r="F99" s="50" t="b">
        <v>0</v>
      </c>
      <c r="G99" s="48" t="s">
        <v>1898</v>
      </c>
      <c r="H99" s="115">
        <v>0</v>
      </c>
      <c r="I99" s="115">
        <v>1</v>
      </c>
      <c r="J99" s="117"/>
    </row>
    <row r="100" spans="1:10" ht="30" x14ac:dyDescent="0.25">
      <c r="A100" s="48" t="s">
        <v>1899</v>
      </c>
      <c r="B100" s="49" t="s">
        <v>1900</v>
      </c>
      <c r="C100" s="48" t="s">
        <v>1901</v>
      </c>
      <c r="D100" s="48" t="s">
        <v>579</v>
      </c>
      <c r="E100" s="48" t="s">
        <v>57</v>
      </c>
      <c r="F100" s="50" t="b">
        <v>0</v>
      </c>
      <c r="G100" s="48" t="s">
        <v>1902</v>
      </c>
      <c r="H100" s="115">
        <v>0</v>
      </c>
      <c r="I100" s="115">
        <v>1</v>
      </c>
      <c r="J100" s="117"/>
    </row>
    <row r="101" spans="1:10" x14ac:dyDescent="0.25">
      <c r="A101" s="48" t="s">
        <v>1903</v>
      </c>
      <c r="B101" s="49" t="s">
        <v>1904</v>
      </c>
      <c r="C101" s="48" t="s">
        <v>1905</v>
      </c>
      <c r="D101" s="48" t="s">
        <v>565</v>
      </c>
      <c r="E101" s="48" t="s">
        <v>57</v>
      </c>
      <c r="F101" s="50" t="b">
        <v>1</v>
      </c>
      <c r="G101" s="48" t="s">
        <v>1906</v>
      </c>
      <c r="H101" s="115">
        <v>1</v>
      </c>
      <c r="I101" s="115">
        <v>0</v>
      </c>
      <c r="J101" s="117"/>
    </row>
    <row r="102" spans="1:10" ht="45" x14ac:dyDescent="0.25">
      <c r="A102" s="48" t="s">
        <v>1907</v>
      </c>
      <c r="B102" s="49" t="s">
        <v>1904</v>
      </c>
      <c r="C102" s="48" t="s">
        <v>1908</v>
      </c>
      <c r="D102" s="48" t="s">
        <v>496</v>
      </c>
      <c r="E102" s="48" t="s">
        <v>57</v>
      </c>
      <c r="F102" s="50" t="b">
        <v>0</v>
      </c>
      <c r="G102" s="48" t="s">
        <v>1909</v>
      </c>
      <c r="H102" s="115">
        <v>0</v>
      </c>
      <c r="I102" s="115">
        <v>1</v>
      </c>
      <c r="J102" s="117"/>
    </row>
    <row r="103" spans="1:10" ht="30" x14ac:dyDescent="0.25">
      <c r="A103" s="48" t="s">
        <v>1910</v>
      </c>
      <c r="B103" s="49" t="s">
        <v>1911</v>
      </c>
      <c r="C103" s="48" t="s">
        <v>1912</v>
      </c>
      <c r="D103" s="48" t="s">
        <v>513</v>
      </c>
      <c r="E103" s="48" t="s">
        <v>24</v>
      </c>
      <c r="F103" s="50" t="b">
        <v>0</v>
      </c>
      <c r="G103" s="48" t="s">
        <v>1913</v>
      </c>
      <c r="H103" s="115">
        <v>0</v>
      </c>
      <c r="I103" s="115">
        <v>1</v>
      </c>
      <c r="J103" s="117"/>
    </row>
    <row r="104" spans="1:10" ht="30" x14ac:dyDescent="0.25">
      <c r="A104" s="48" t="s">
        <v>1914</v>
      </c>
      <c r="B104" s="49" t="s">
        <v>1915</v>
      </c>
      <c r="C104" s="48" t="s">
        <v>1916</v>
      </c>
      <c r="D104" s="48" t="s">
        <v>513</v>
      </c>
      <c r="E104" s="48" t="s">
        <v>18</v>
      </c>
      <c r="F104" s="50" t="b">
        <v>0</v>
      </c>
      <c r="G104" s="48" t="s">
        <v>1917</v>
      </c>
      <c r="H104" s="115">
        <v>0</v>
      </c>
      <c r="I104" s="115">
        <v>1</v>
      </c>
      <c r="J104" s="117"/>
    </row>
    <row r="105" spans="1:10" ht="30" x14ac:dyDescent="0.25">
      <c r="A105" s="48" t="s">
        <v>1918</v>
      </c>
      <c r="B105" s="49" t="s">
        <v>1919</v>
      </c>
      <c r="C105" s="48" t="s">
        <v>1920</v>
      </c>
      <c r="D105" s="48" t="s">
        <v>203</v>
      </c>
      <c r="E105" s="48" t="s">
        <v>12</v>
      </c>
      <c r="F105" s="50" t="b">
        <v>0</v>
      </c>
      <c r="G105" s="48" t="s">
        <v>1921</v>
      </c>
      <c r="H105" s="115">
        <v>0</v>
      </c>
      <c r="I105" s="115">
        <v>1</v>
      </c>
      <c r="J105" s="117"/>
    </row>
    <row r="106" spans="1:10" x14ac:dyDescent="0.25">
      <c r="A106" s="48" t="s">
        <v>1922</v>
      </c>
      <c r="B106" s="49" t="s">
        <v>1919</v>
      </c>
      <c r="C106" s="48" t="s">
        <v>1923</v>
      </c>
      <c r="D106" s="48" t="s">
        <v>452</v>
      </c>
      <c r="E106" s="48" t="s">
        <v>24</v>
      </c>
      <c r="F106" s="50" t="b">
        <v>0</v>
      </c>
      <c r="G106" s="48" t="s">
        <v>1924</v>
      </c>
      <c r="H106" s="115">
        <v>0</v>
      </c>
      <c r="I106" s="115">
        <v>1</v>
      </c>
      <c r="J106" s="117"/>
    </row>
    <row r="107" spans="1:10" ht="30" x14ac:dyDescent="0.25">
      <c r="A107" s="48" t="s">
        <v>1925</v>
      </c>
      <c r="B107" s="49" t="s">
        <v>1926</v>
      </c>
      <c r="C107" s="48" t="s">
        <v>1927</v>
      </c>
      <c r="D107" s="48" t="s">
        <v>889</v>
      </c>
      <c r="E107" s="48" t="s">
        <v>24</v>
      </c>
      <c r="F107" s="50" t="b">
        <v>1</v>
      </c>
      <c r="G107" s="48" t="s">
        <v>1928</v>
      </c>
      <c r="H107" s="115">
        <v>1</v>
      </c>
      <c r="I107" s="115">
        <v>0</v>
      </c>
      <c r="J107" s="117"/>
    </row>
    <row r="108" spans="1:10" ht="30" x14ac:dyDescent="0.25">
      <c r="A108" s="48" t="s">
        <v>1929</v>
      </c>
      <c r="B108" s="49" t="s">
        <v>1930</v>
      </c>
      <c r="C108" s="48" t="s">
        <v>1931</v>
      </c>
      <c r="D108" s="48" t="s">
        <v>379</v>
      </c>
      <c r="E108" s="48" t="s">
        <v>57</v>
      </c>
      <c r="F108" s="50" t="b">
        <v>0</v>
      </c>
      <c r="G108" s="48" t="s">
        <v>1932</v>
      </c>
      <c r="H108" s="115">
        <v>0</v>
      </c>
      <c r="I108" s="115">
        <v>1</v>
      </c>
      <c r="J108" s="117"/>
    </row>
    <row r="109" spans="1:10" ht="30" x14ac:dyDescent="0.25">
      <c r="A109" s="48" t="s">
        <v>1933</v>
      </c>
      <c r="B109" s="49" t="s">
        <v>1934</v>
      </c>
      <c r="C109" s="48" t="s">
        <v>1935</v>
      </c>
      <c r="D109" s="48" t="s">
        <v>1889</v>
      </c>
      <c r="E109" s="48" t="s">
        <v>24</v>
      </c>
      <c r="F109" s="50" t="b">
        <v>0</v>
      </c>
      <c r="G109" s="48" t="s">
        <v>1936</v>
      </c>
      <c r="H109" s="115">
        <v>0</v>
      </c>
      <c r="I109" s="115">
        <v>1</v>
      </c>
      <c r="J109" s="117"/>
    </row>
    <row r="110" spans="1:10" ht="45" x14ac:dyDescent="0.25">
      <c r="A110" s="48" t="s">
        <v>1937</v>
      </c>
      <c r="B110" s="49" t="s">
        <v>1938</v>
      </c>
      <c r="C110" s="48" t="s">
        <v>1939</v>
      </c>
      <c r="D110" s="48" t="s">
        <v>643</v>
      </c>
      <c r="E110" s="48" t="s">
        <v>50</v>
      </c>
      <c r="F110" s="50" t="b">
        <v>0</v>
      </c>
      <c r="G110" s="48" t="s">
        <v>1940</v>
      </c>
      <c r="H110" s="51">
        <v>0</v>
      </c>
      <c r="I110" s="51">
        <v>1</v>
      </c>
      <c r="J110" s="51"/>
    </row>
    <row r="111" spans="1:10" ht="30" x14ac:dyDescent="0.25">
      <c r="A111" s="48" t="s">
        <v>1941</v>
      </c>
      <c r="B111" s="49" t="s">
        <v>1942</v>
      </c>
      <c r="C111" s="48" t="s">
        <v>1943</v>
      </c>
      <c r="D111" s="48" t="s">
        <v>309</v>
      </c>
      <c r="E111" s="48" t="s">
        <v>57</v>
      </c>
      <c r="F111" s="50" t="b">
        <v>0</v>
      </c>
      <c r="G111" s="48" t="s">
        <v>1944</v>
      </c>
      <c r="H111" s="115">
        <v>0</v>
      </c>
      <c r="I111" s="115">
        <v>1</v>
      </c>
      <c r="J111" s="117"/>
    </row>
    <row r="112" spans="1:10" ht="45" x14ac:dyDescent="0.25">
      <c r="A112" s="48" t="s">
        <v>1945</v>
      </c>
      <c r="B112" s="49" t="s">
        <v>1946</v>
      </c>
      <c r="C112" s="48" t="s">
        <v>1947</v>
      </c>
      <c r="D112" s="48" t="s">
        <v>23</v>
      </c>
      <c r="E112" s="48" t="s">
        <v>24</v>
      </c>
      <c r="F112" s="50" t="b">
        <v>1</v>
      </c>
      <c r="G112" s="48" t="s">
        <v>1948</v>
      </c>
      <c r="H112" s="115">
        <v>1</v>
      </c>
      <c r="I112" s="115">
        <v>0</v>
      </c>
      <c r="J112" s="117"/>
    </row>
    <row r="113" spans="1:10" ht="45" x14ac:dyDescent="0.25">
      <c r="A113" s="48" t="s">
        <v>1949</v>
      </c>
      <c r="B113" s="49" t="s">
        <v>1946</v>
      </c>
      <c r="C113" s="48" t="s">
        <v>1950</v>
      </c>
      <c r="D113" s="48" t="s">
        <v>35</v>
      </c>
      <c r="E113" s="48" t="s">
        <v>18</v>
      </c>
      <c r="F113" s="50" t="b">
        <v>1</v>
      </c>
      <c r="G113" s="48" t="s">
        <v>1951</v>
      </c>
      <c r="H113" s="115">
        <v>1</v>
      </c>
      <c r="I113" s="115">
        <v>0</v>
      </c>
      <c r="J113" s="117"/>
    </row>
    <row r="114" spans="1:10" ht="30" x14ac:dyDescent="0.25">
      <c r="A114" s="48" t="s">
        <v>1952</v>
      </c>
      <c r="B114" s="49" t="s">
        <v>1953</v>
      </c>
      <c r="C114" s="48" t="s">
        <v>1954</v>
      </c>
      <c r="D114" s="48" t="s">
        <v>929</v>
      </c>
      <c r="E114" s="48" t="s">
        <v>12</v>
      </c>
      <c r="F114" s="50" t="b">
        <v>0</v>
      </c>
      <c r="G114" s="48" t="s">
        <v>1955</v>
      </c>
      <c r="H114" s="115">
        <v>0</v>
      </c>
      <c r="I114" s="115">
        <v>1</v>
      </c>
      <c r="J114" s="117"/>
    </row>
    <row r="115" spans="1:10" ht="30" x14ac:dyDescent="0.25">
      <c r="A115" s="48" t="s">
        <v>1956</v>
      </c>
      <c r="B115" s="49" t="s">
        <v>1957</v>
      </c>
      <c r="C115" s="48" t="s">
        <v>1958</v>
      </c>
      <c r="D115" s="48" t="s">
        <v>234</v>
      </c>
      <c r="E115" s="48" t="s">
        <v>12</v>
      </c>
      <c r="F115" s="50" t="b">
        <v>0</v>
      </c>
      <c r="G115" s="48" t="s">
        <v>1959</v>
      </c>
      <c r="H115" s="115">
        <v>0</v>
      </c>
      <c r="I115" s="115">
        <v>1</v>
      </c>
      <c r="J115" s="117"/>
    </row>
    <row r="116" spans="1:10" ht="30" x14ac:dyDescent="0.25">
      <c r="A116" s="48" t="s">
        <v>1960</v>
      </c>
      <c r="B116" s="49" t="s">
        <v>1961</v>
      </c>
      <c r="C116" s="48" t="s">
        <v>1962</v>
      </c>
      <c r="D116" s="48" t="s">
        <v>350</v>
      </c>
      <c r="E116" s="48" t="s">
        <v>24</v>
      </c>
      <c r="F116" s="50" t="b">
        <v>0</v>
      </c>
      <c r="G116" s="48" t="s">
        <v>1963</v>
      </c>
      <c r="H116" s="51">
        <v>0</v>
      </c>
      <c r="I116" s="51">
        <v>1</v>
      </c>
      <c r="J116" s="51" t="s">
        <v>5314</v>
      </c>
    </row>
    <row r="117" spans="1:10" ht="60" x14ac:dyDescent="0.25">
      <c r="A117" s="48" t="s">
        <v>1964</v>
      </c>
      <c r="B117" s="49" t="s">
        <v>1965</v>
      </c>
      <c r="C117" s="48" t="s">
        <v>1966</v>
      </c>
      <c r="D117" s="48" t="s">
        <v>542</v>
      </c>
      <c r="E117" s="48" t="s">
        <v>24</v>
      </c>
      <c r="F117" s="50" t="b">
        <v>0</v>
      </c>
      <c r="G117" s="48" t="s">
        <v>1967</v>
      </c>
      <c r="H117" s="115">
        <v>0</v>
      </c>
      <c r="I117" s="115">
        <v>1</v>
      </c>
      <c r="J117" s="117"/>
    </row>
    <row r="118" spans="1:10" ht="45" x14ac:dyDescent="0.25">
      <c r="A118" s="48" t="s">
        <v>1968</v>
      </c>
      <c r="B118" s="49" t="s">
        <v>1965</v>
      </c>
      <c r="C118" s="48" t="s">
        <v>1969</v>
      </c>
      <c r="D118" s="48" t="s">
        <v>391</v>
      </c>
      <c r="E118" s="48" t="s">
        <v>12</v>
      </c>
      <c r="F118" s="50" t="b">
        <v>0</v>
      </c>
      <c r="G118" s="48" t="s">
        <v>1970</v>
      </c>
      <c r="H118" s="115">
        <v>0</v>
      </c>
      <c r="I118" s="115">
        <v>1</v>
      </c>
      <c r="J118" s="117"/>
    </row>
    <row r="119" spans="1:10" ht="45" x14ac:dyDescent="0.25">
      <c r="A119" s="48" t="s">
        <v>1971</v>
      </c>
      <c r="B119" s="49" t="s">
        <v>1965</v>
      </c>
      <c r="C119" s="48" t="s">
        <v>1972</v>
      </c>
      <c r="D119" s="48" t="s">
        <v>60</v>
      </c>
      <c r="E119" s="48" t="s">
        <v>50</v>
      </c>
      <c r="F119" s="50" t="b">
        <v>0</v>
      </c>
      <c r="G119" s="48" t="s">
        <v>1973</v>
      </c>
      <c r="H119" s="115">
        <v>0</v>
      </c>
      <c r="I119" s="115">
        <v>1</v>
      </c>
      <c r="J119" s="117"/>
    </row>
    <row r="120" spans="1:10" ht="45" x14ac:dyDescent="0.25">
      <c r="A120" s="48" t="s">
        <v>1974</v>
      </c>
      <c r="B120" s="49" t="s">
        <v>1965</v>
      </c>
      <c r="C120" s="48" t="s">
        <v>1975</v>
      </c>
      <c r="D120" s="48" t="s">
        <v>565</v>
      </c>
      <c r="E120" s="48" t="s">
        <v>57</v>
      </c>
      <c r="F120" s="50" t="b">
        <v>0</v>
      </c>
      <c r="G120" s="48" t="s">
        <v>1976</v>
      </c>
      <c r="H120" s="115">
        <v>0</v>
      </c>
      <c r="I120" s="115">
        <v>1</v>
      </c>
      <c r="J120" s="117"/>
    </row>
    <row r="121" spans="1:10" ht="30" x14ac:dyDescent="0.25">
      <c r="A121" s="48" t="s">
        <v>1977</v>
      </c>
      <c r="B121" s="49" t="s">
        <v>1978</v>
      </c>
      <c r="C121" s="48" t="s">
        <v>1979</v>
      </c>
      <c r="D121" s="48" t="s">
        <v>155</v>
      </c>
      <c r="E121" s="48" t="s">
        <v>18</v>
      </c>
      <c r="F121" s="50" t="b">
        <v>0</v>
      </c>
      <c r="G121" s="48" t="s">
        <v>1980</v>
      </c>
      <c r="H121" s="115">
        <v>0</v>
      </c>
      <c r="I121" s="115">
        <v>1</v>
      </c>
      <c r="J121" s="117"/>
    </row>
    <row r="122" spans="1:10" ht="45" x14ac:dyDescent="0.25">
      <c r="A122" s="48" t="s">
        <v>1981</v>
      </c>
      <c r="B122" s="49" t="s">
        <v>1982</v>
      </c>
      <c r="C122" s="48" t="s">
        <v>1983</v>
      </c>
      <c r="D122" s="48" t="s">
        <v>199</v>
      </c>
      <c r="E122" s="48" t="s">
        <v>57</v>
      </c>
      <c r="F122" s="50" t="b">
        <v>0</v>
      </c>
      <c r="G122" s="48" t="s">
        <v>1984</v>
      </c>
      <c r="H122" s="115">
        <v>0</v>
      </c>
      <c r="I122" s="115">
        <v>2</v>
      </c>
      <c r="J122" s="117"/>
    </row>
    <row r="123" spans="1:10" ht="30" x14ac:dyDescent="0.25">
      <c r="A123" s="48" t="s">
        <v>1985</v>
      </c>
      <c r="B123" s="49" t="s">
        <v>1986</v>
      </c>
      <c r="C123" s="48" t="s">
        <v>1987</v>
      </c>
      <c r="D123" s="48" t="s">
        <v>496</v>
      </c>
      <c r="E123" s="48" t="s">
        <v>24</v>
      </c>
      <c r="F123" s="50" t="b">
        <v>0</v>
      </c>
      <c r="G123" s="48" t="s">
        <v>1988</v>
      </c>
      <c r="H123" s="115">
        <v>0</v>
      </c>
      <c r="I123" s="115">
        <v>1</v>
      </c>
      <c r="J123" s="117"/>
    </row>
    <row r="124" spans="1:10" ht="30" x14ac:dyDescent="0.25">
      <c r="A124" s="48" t="s">
        <v>1989</v>
      </c>
      <c r="B124" s="49" t="s">
        <v>1990</v>
      </c>
      <c r="C124" s="48" t="s">
        <v>1991</v>
      </c>
      <c r="D124" s="48" t="s">
        <v>1992</v>
      </c>
      <c r="E124" s="48" t="s">
        <v>12</v>
      </c>
      <c r="F124" s="50" t="b">
        <v>0</v>
      </c>
      <c r="G124" s="48" t="s">
        <v>1993</v>
      </c>
      <c r="H124" s="115">
        <v>0</v>
      </c>
      <c r="I124" s="115">
        <v>1</v>
      </c>
      <c r="J124" s="117"/>
    </row>
    <row r="125" spans="1:10" ht="30" x14ac:dyDescent="0.25">
      <c r="A125" s="48" t="s">
        <v>1994</v>
      </c>
      <c r="B125" s="49" t="s">
        <v>1995</v>
      </c>
      <c r="C125" s="48" t="s">
        <v>1996</v>
      </c>
      <c r="D125" s="48" t="s">
        <v>570</v>
      </c>
      <c r="E125" s="48" t="s">
        <v>57</v>
      </c>
      <c r="F125" s="50" t="b">
        <v>0</v>
      </c>
      <c r="G125" s="48" t="s">
        <v>1997</v>
      </c>
      <c r="H125" s="115">
        <v>0</v>
      </c>
      <c r="I125" s="115">
        <v>1</v>
      </c>
      <c r="J125" s="117"/>
    </row>
    <row r="126" spans="1:10" ht="30" x14ac:dyDescent="0.25">
      <c r="A126" s="48" t="s">
        <v>1998</v>
      </c>
      <c r="B126" s="49" t="s">
        <v>1999</v>
      </c>
      <c r="C126" s="48" t="s">
        <v>2000</v>
      </c>
      <c r="D126" s="48" t="s">
        <v>529</v>
      </c>
      <c r="E126" s="48" t="s">
        <v>57</v>
      </c>
      <c r="F126" s="50" t="b">
        <v>0</v>
      </c>
      <c r="G126" s="48" t="s">
        <v>2001</v>
      </c>
      <c r="H126" s="115">
        <v>0</v>
      </c>
      <c r="I126" s="115">
        <v>1</v>
      </c>
      <c r="J126" s="117"/>
    </row>
    <row r="127" spans="1:10" ht="30" x14ac:dyDescent="0.25">
      <c r="A127" s="48" t="s">
        <v>2002</v>
      </c>
      <c r="B127" s="49" t="s">
        <v>1999</v>
      </c>
      <c r="C127" s="48" t="s">
        <v>2003</v>
      </c>
      <c r="D127" s="48" t="s">
        <v>319</v>
      </c>
      <c r="E127" s="48" t="s">
        <v>24</v>
      </c>
      <c r="F127" s="50" t="b">
        <v>0</v>
      </c>
      <c r="G127" s="48" t="s">
        <v>2004</v>
      </c>
      <c r="H127" s="115">
        <v>0</v>
      </c>
      <c r="I127" s="115">
        <v>1</v>
      </c>
      <c r="J127" s="117"/>
    </row>
    <row r="128" spans="1:10" ht="30" x14ac:dyDescent="0.25">
      <c r="A128" s="48" t="s">
        <v>2005</v>
      </c>
      <c r="B128" s="49" t="s">
        <v>2006</v>
      </c>
      <c r="C128" s="48" t="s">
        <v>2007</v>
      </c>
      <c r="D128" s="48" t="s">
        <v>1006</v>
      </c>
      <c r="E128" s="48" t="s">
        <v>12</v>
      </c>
      <c r="F128" s="50" t="b">
        <v>0</v>
      </c>
      <c r="G128" s="48" t="s">
        <v>2008</v>
      </c>
      <c r="H128" s="115">
        <v>0</v>
      </c>
      <c r="I128" s="115">
        <v>1</v>
      </c>
      <c r="J128" s="117"/>
    </row>
    <row r="129" spans="1:10" ht="30" x14ac:dyDescent="0.25">
      <c r="A129" s="48" t="s">
        <v>2009</v>
      </c>
      <c r="B129" s="49" t="s">
        <v>2010</v>
      </c>
      <c r="C129" s="48" t="s">
        <v>2011</v>
      </c>
      <c r="D129" s="48" t="s">
        <v>1581</v>
      </c>
      <c r="E129" s="48" t="s">
        <v>57</v>
      </c>
      <c r="F129" s="50" t="b">
        <v>0</v>
      </c>
      <c r="G129" s="48" t="s">
        <v>2012</v>
      </c>
      <c r="H129" s="115">
        <v>0</v>
      </c>
      <c r="I129" s="115">
        <v>1</v>
      </c>
      <c r="J129" s="117"/>
    </row>
    <row r="130" spans="1:10" ht="45" x14ac:dyDescent="0.25">
      <c r="A130" s="48" t="s">
        <v>2013</v>
      </c>
      <c r="B130" s="49" t="s">
        <v>2014</v>
      </c>
      <c r="C130" s="48" t="s">
        <v>2015</v>
      </c>
      <c r="D130" s="48" t="s">
        <v>47</v>
      </c>
      <c r="E130" s="48" t="s">
        <v>24</v>
      </c>
      <c r="F130" s="50" t="b">
        <v>1</v>
      </c>
      <c r="G130" s="48" t="s">
        <v>2016</v>
      </c>
      <c r="H130" s="115">
        <v>1</v>
      </c>
      <c r="I130" s="115">
        <v>0</v>
      </c>
      <c r="J130" s="117"/>
    </row>
    <row r="131" spans="1:10" ht="60" x14ac:dyDescent="0.25">
      <c r="A131" s="48" t="s">
        <v>2017</v>
      </c>
      <c r="B131" s="49" t="s">
        <v>2018</v>
      </c>
      <c r="C131" s="48" t="s">
        <v>2019</v>
      </c>
      <c r="D131" s="48" t="s">
        <v>946</v>
      </c>
      <c r="E131" s="48" t="s">
        <v>57</v>
      </c>
      <c r="F131" s="50" t="b">
        <v>0</v>
      </c>
      <c r="G131" s="48" t="s">
        <v>2020</v>
      </c>
      <c r="H131" s="115">
        <v>0</v>
      </c>
      <c r="I131" s="115">
        <v>2</v>
      </c>
      <c r="J131" s="117"/>
    </row>
    <row r="132" spans="1:10" ht="90" x14ac:dyDescent="0.25">
      <c r="A132" s="48" t="s">
        <v>2021</v>
      </c>
      <c r="B132" s="49" t="s">
        <v>2022</v>
      </c>
      <c r="C132" s="48" t="s">
        <v>2023</v>
      </c>
      <c r="D132" s="48" t="s">
        <v>314</v>
      </c>
      <c r="E132" s="57" t="s">
        <v>57</v>
      </c>
      <c r="F132" s="50" t="b">
        <v>1</v>
      </c>
      <c r="G132" s="48" t="s">
        <v>2024</v>
      </c>
      <c r="H132" s="115">
        <v>1</v>
      </c>
      <c r="I132" s="115">
        <v>0</v>
      </c>
      <c r="J132" s="117" t="s">
        <v>5301</v>
      </c>
    </row>
    <row r="133" spans="1:10" ht="60" x14ac:dyDescent="0.25">
      <c r="A133" s="48" t="s">
        <v>2025</v>
      </c>
      <c r="B133" s="49" t="s">
        <v>2026</v>
      </c>
      <c r="C133" s="48" t="s">
        <v>2027</v>
      </c>
      <c r="D133" s="48" t="s">
        <v>60</v>
      </c>
      <c r="E133" s="48" t="s">
        <v>57</v>
      </c>
      <c r="F133" s="50" t="b">
        <v>1</v>
      </c>
      <c r="G133" s="48" t="s">
        <v>2028</v>
      </c>
      <c r="H133" s="115">
        <v>1</v>
      </c>
      <c r="I133" s="115">
        <v>1</v>
      </c>
      <c r="J133" s="117"/>
    </row>
    <row r="134" spans="1:10" ht="45" x14ac:dyDescent="0.25">
      <c r="A134" s="48" t="s">
        <v>2029</v>
      </c>
      <c r="B134" s="49" t="s">
        <v>2030</v>
      </c>
      <c r="C134" s="48" t="s">
        <v>2031</v>
      </c>
      <c r="D134" s="48" t="s">
        <v>172</v>
      </c>
      <c r="E134" s="48" t="s">
        <v>24</v>
      </c>
      <c r="F134" s="50" t="b">
        <v>1</v>
      </c>
      <c r="G134" s="48" t="s">
        <v>2032</v>
      </c>
      <c r="H134" s="51">
        <v>1</v>
      </c>
      <c r="I134" s="51">
        <v>0</v>
      </c>
      <c r="J134" s="51" t="s">
        <v>5314</v>
      </c>
    </row>
    <row r="135" spans="1:10" ht="30" x14ac:dyDescent="0.25">
      <c r="A135" s="48" t="s">
        <v>2033</v>
      </c>
      <c r="B135" s="49" t="s">
        <v>2034</v>
      </c>
      <c r="C135" s="48" t="s">
        <v>2035</v>
      </c>
      <c r="D135" s="48" t="s">
        <v>1255</v>
      </c>
      <c r="E135" s="48" t="s">
        <v>24</v>
      </c>
      <c r="F135" s="50" t="b">
        <v>1</v>
      </c>
      <c r="G135" s="48" t="s">
        <v>2036</v>
      </c>
      <c r="H135" s="115">
        <v>1</v>
      </c>
      <c r="I135" s="115">
        <v>0</v>
      </c>
      <c r="J135" s="117"/>
    </row>
    <row r="136" spans="1:10" ht="60" x14ac:dyDescent="0.25">
      <c r="A136" s="48" t="s">
        <v>2037</v>
      </c>
      <c r="B136" s="49" t="s">
        <v>2038</v>
      </c>
      <c r="C136" s="48" t="s">
        <v>2039</v>
      </c>
      <c r="D136" s="48" t="s">
        <v>560</v>
      </c>
      <c r="E136" s="48" t="s">
        <v>18</v>
      </c>
      <c r="F136" s="50" t="b">
        <v>0</v>
      </c>
      <c r="G136" s="48" t="s">
        <v>2040</v>
      </c>
      <c r="H136" s="115">
        <v>0</v>
      </c>
      <c r="I136" s="115">
        <v>1</v>
      </c>
      <c r="J136" s="117"/>
    </row>
    <row r="137" spans="1:10" ht="45" x14ac:dyDescent="0.25">
      <c r="A137" s="48" t="s">
        <v>2041</v>
      </c>
      <c r="B137" s="49" t="s">
        <v>2042</v>
      </c>
      <c r="C137" s="48" t="s">
        <v>2043</v>
      </c>
      <c r="D137" s="48" t="s">
        <v>2044</v>
      </c>
      <c r="E137" s="48" t="s">
        <v>24</v>
      </c>
      <c r="F137" s="50" t="b">
        <v>0</v>
      </c>
      <c r="G137" s="48" t="s">
        <v>2045</v>
      </c>
      <c r="H137" s="115">
        <v>0</v>
      </c>
      <c r="I137" s="115">
        <v>1</v>
      </c>
      <c r="J137" s="117" t="s">
        <v>5317</v>
      </c>
    </row>
    <row r="138" spans="1:10" ht="60" x14ac:dyDescent="0.25">
      <c r="A138" s="48" t="s">
        <v>2046</v>
      </c>
      <c r="B138" s="49" t="s">
        <v>2042</v>
      </c>
      <c r="C138" s="48" t="s">
        <v>2047</v>
      </c>
      <c r="D138" s="48" t="s">
        <v>937</v>
      </c>
      <c r="E138" s="48" t="s">
        <v>57</v>
      </c>
      <c r="F138" s="50" t="b">
        <v>1</v>
      </c>
      <c r="G138" s="48" t="s">
        <v>2048</v>
      </c>
      <c r="H138" s="115">
        <v>1</v>
      </c>
      <c r="I138" s="115">
        <v>0</v>
      </c>
      <c r="J138" s="117"/>
    </row>
    <row r="139" spans="1:10" ht="45" x14ac:dyDescent="0.25">
      <c r="A139" s="48" t="s">
        <v>2049</v>
      </c>
      <c r="B139" s="49" t="s">
        <v>2050</v>
      </c>
      <c r="C139" s="48" t="s">
        <v>2051</v>
      </c>
      <c r="D139" s="48" t="s">
        <v>155</v>
      </c>
      <c r="E139" s="48" t="s">
        <v>57</v>
      </c>
      <c r="F139" s="50" t="b">
        <v>0</v>
      </c>
      <c r="G139" s="48" t="s">
        <v>2052</v>
      </c>
      <c r="H139" s="115">
        <v>0</v>
      </c>
      <c r="I139" s="115">
        <v>1</v>
      </c>
      <c r="J139" s="117"/>
    </row>
    <row r="140" spans="1:10" ht="45" x14ac:dyDescent="0.25">
      <c r="A140" s="48" t="s">
        <v>2053</v>
      </c>
      <c r="B140" s="49" t="s">
        <v>2054</v>
      </c>
      <c r="C140" s="48" t="s">
        <v>2055</v>
      </c>
      <c r="D140" s="48" t="s">
        <v>762</v>
      </c>
      <c r="E140" s="48" t="s">
        <v>24</v>
      </c>
      <c r="F140" s="50" t="b">
        <v>0</v>
      </c>
      <c r="G140" s="48" t="s">
        <v>2056</v>
      </c>
      <c r="H140" s="115">
        <v>0</v>
      </c>
      <c r="I140" s="115">
        <v>1</v>
      </c>
      <c r="J140" s="117"/>
    </row>
    <row r="141" spans="1:10" ht="45" x14ac:dyDescent="0.25">
      <c r="A141" s="48" t="s">
        <v>2057</v>
      </c>
      <c r="B141" s="49" t="s">
        <v>2054</v>
      </c>
      <c r="C141" s="48" t="s">
        <v>2058</v>
      </c>
      <c r="D141" s="48" t="s">
        <v>309</v>
      </c>
      <c r="E141" s="48" t="s">
        <v>57</v>
      </c>
      <c r="F141" s="50" t="b">
        <v>0</v>
      </c>
      <c r="G141" s="48" t="s">
        <v>2059</v>
      </c>
      <c r="H141" s="115">
        <v>0</v>
      </c>
      <c r="I141" s="115">
        <v>1</v>
      </c>
      <c r="J141" s="117"/>
    </row>
    <row r="142" spans="1:10" ht="45" x14ac:dyDescent="0.25">
      <c r="A142" s="48" t="s">
        <v>2060</v>
      </c>
      <c r="B142" s="49" t="s">
        <v>2061</v>
      </c>
      <c r="C142" s="48" t="s">
        <v>2062</v>
      </c>
      <c r="D142" s="48" t="s">
        <v>190</v>
      </c>
      <c r="E142" s="48" t="s">
        <v>12</v>
      </c>
      <c r="F142" s="50" t="b">
        <v>0</v>
      </c>
      <c r="G142" s="48" t="s">
        <v>2063</v>
      </c>
      <c r="H142" s="115">
        <v>0</v>
      </c>
      <c r="I142" s="115">
        <v>1</v>
      </c>
      <c r="J142" s="117"/>
    </row>
    <row r="143" spans="1:10" ht="60" x14ac:dyDescent="0.25">
      <c r="A143" s="48" t="s">
        <v>2064</v>
      </c>
      <c r="B143" s="49" t="s">
        <v>2065</v>
      </c>
      <c r="C143" s="48" t="s">
        <v>2066</v>
      </c>
      <c r="D143" s="48" t="s">
        <v>542</v>
      </c>
      <c r="E143" s="48" t="s">
        <v>12</v>
      </c>
      <c r="F143" s="50" t="b">
        <v>0</v>
      </c>
      <c r="G143" s="48" t="s">
        <v>2067</v>
      </c>
      <c r="H143" s="115">
        <v>0</v>
      </c>
      <c r="I143" s="115">
        <v>1</v>
      </c>
      <c r="J143" s="117"/>
    </row>
    <row r="144" spans="1:10" ht="45" x14ac:dyDescent="0.25">
      <c r="A144" s="48" t="s">
        <v>2068</v>
      </c>
      <c r="B144" s="49" t="s">
        <v>2069</v>
      </c>
      <c r="C144" s="48" t="s">
        <v>2070</v>
      </c>
      <c r="D144" s="48" t="s">
        <v>426</v>
      </c>
      <c r="E144" s="48" t="s">
        <v>24</v>
      </c>
      <c r="F144" s="50" t="b">
        <v>1</v>
      </c>
      <c r="G144" s="48" t="s">
        <v>2071</v>
      </c>
      <c r="H144" s="51">
        <v>1</v>
      </c>
      <c r="I144" s="51">
        <v>0</v>
      </c>
      <c r="J144" s="51" t="s">
        <v>5314</v>
      </c>
    </row>
    <row r="145" spans="1:10" ht="45" x14ac:dyDescent="0.25">
      <c r="A145" s="48" t="s">
        <v>2072</v>
      </c>
      <c r="B145" s="49" t="s">
        <v>2073</v>
      </c>
      <c r="C145" s="48" t="s">
        <v>2074</v>
      </c>
      <c r="D145" s="48" t="s">
        <v>172</v>
      </c>
      <c r="E145" s="48" t="s">
        <v>57</v>
      </c>
      <c r="F145" s="50" t="b">
        <v>0</v>
      </c>
      <c r="G145" s="48" t="s">
        <v>2075</v>
      </c>
      <c r="H145" s="115">
        <v>0</v>
      </c>
      <c r="I145" s="115">
        <v>1</v>
      </c>
      <c r="J145" s="117"/>
    </row>
    <row r="146" spans="1:10" ht="60" x14ac:dyDescent="0.25">
      <c r="A146" s="48" t="s">
        <v>2076</v>
      </c>
      <c r="B146" s="49" t="s">
        <v>2077</v>
      </c>
      <c r="C146" s="48" t="s">
        <v>2078</v>
      </c>
      <c r="D146" s="48" t="s">
        <v>513</v>
      </c>
      <c r="E146" s="48" t="s">
        <v>57</v>
      </c>
      <c r="F146" s="50" t="b">
        <v>0</v>
      </c>
      <c r="G146" s="48" t="s">
        <v>2079</v>
      </c>
      <c r="H146" s="115">
        <v>0</v>
      </c>
      <c r="I146" s="115">
        <v>1</v>
      </c>
      <c r="J146" s="117"/>
    </row>
    <row r="147" spans="1:10" ht="45" x14ac:dyDescent="0.25">
      <c r="A147" s="48" t="s">
        <v>2080</v>
      </c>
      <c r="B147" s="49" t="s">
        <v>2081</v>
      </c>
      <c r="C147" s="48" t="s">
        <v>2082</v>
      </c>
      <c r="D147" s="48" t="s">
        <v>643</v>
      </c>
      <c r="E147" s="48" t="s">
        <v>18</v>
      </c>
      <c r="F147" s="50" t="b">
        <v>0</v>
      </c>
      <c r="G147" s="48" t="s">
        <v>2083</v>
      </c>
      <c r="H147" s="115">
        <v>0</v>
      </c>
      <c r="I147" s="115">
        <v>1</v>
      </c>
      <c r="J147" s="117"/>
    </row>
    <row r="148" spans="1:10" ht="45" x14ac:dyDescent="0.25">
      <c r="A148" s="48" t="s">
        <v>2084</v>
      </c>
      <c r="B148" s="49" t="s">
        <v>2081</v>
      </c>
      <c r="C148" s="48" t="s">
        <v>2085</v>
      </c>
      <c r="D148" s="48" t="s">
        <v>1864</v>
      </c>
      <c r="E148" s="48" t="s">
        <v>57</v>
      </c>
      <c r="F148" s="50" t="b">
        <v>0</v>
      </c>
      <c r="G148" s="48" t="s">
        <v>2086</v>
      </c>
      <c r="H148" s="115">
        <v>0</v>
      </c>
      <c r="I148" s="115">
        <v>1</v>
      </c>
      <c r="J148" s="117"/>
    </row>
    <row r="149" spans="1:10" ht="30" x14ac:dyDescent="0.25">
      <c r="A149" s="48" t="s">
        <v>2087</v>
      </c>
      <c r="B149" s="49" t="s">
        <v>2088</v>
      </c>
      <c r="C149" s="48" t="s">
        <v>2089</v>
      </c>
      <c r="D149" s="48" t="s">
        <v>333</v>
      </c>
      <c r="E149" s="48" t="s">
        <v>24</v>
      </c>
      <c r="F149" s="50" t="b">
        <v>0</v>
      </c>
      <c r="G149" s="48" t="s">
        <v>2090</v>
      </c>
      <c r="H149" s="115">
        <v>0</v>
      </c>
      <c r="I149" s="115">
        <v>1</v>
      </c>
      <c r="J149" s="117"/>
    </row>
    <row r="150" spans="1:10" ht="45" x14ac:dyDescent="0.25">
      <c r="A150" s="48" t="s">
        <v>2091</v>
      </c>
      <c r="B150" s="49" t="s">
        <v>2088</v>
      </c>
      <c r="C150" s="48" t="s">
        <v>2092</v>
      </c>
      <c r="D150" s="48" t="s">
        <v>802</v>
      </c>
      <c r="E150" s="48" t="s">
        <v>18</v>
      </c>
      <c r="F150" s="50" t="b">
        <v>1</v>
      </c>
      <c r="G150" s="48" t="s">
        <v>2093</v>
      </c>
      <c r="H150" s="115">
        <v>1</v>
      </c>
      <c r="I150" s="115">
        <v>0</v>
      </c>
      <c r="J150" s="117"/>
    </row>
    <row r="151" spans="1:10" ht="30" x14ac:dyDescent="0.25">
      <c r="A151" s="48" t="s">
        <v>2094</v>
      </c>
      <c r="B151" s="49" t="s">
        <v>2095</v>
      </c>
      <c r="C151" s="48" t="s">
        <v>2096</v>
      </c>
      <c r="D151" s="48" t="s">
        <v>71</v>
      </c>
      <c r="E151" s="48" t="s">
        <v>57</v>
      </c>
      <c r="F151" s="50" t="b">
        <v>0</v>
      </c>
      <c r="G151" s="48" t="s">
        <v>2097</v>
      </c>
      <c r="H151" s="115">
        <v>0</v>
      </c>
      <c r="I151" s="115">
        <v>1</v>
      </c>
      <c r="J151" s="117"/>
    </row>
    <row r="152" spans="1:10" ht="30" x14ac:dyDescent="0.25">
      <c r="A152" s="48" t="s">
        <v>2098</v>
      </c>
      <c r="B152" s="49" t="s">
        <v>2099</v>
      </c>
      <c r="C152" s="48" t="s">
        <v>2100</v>
      </c>
      <c r="D152" s="48" t="s">
        <v>11</v>
      </c>
      <c r="E152" s="48" t="s">
        <v>24</v>
      </c>
      <c r="F152" s="50" t="b">
        <v>1</v>
      </c>
      <c r="G152" s="48" t="s">
        <v>2101</v>
      </c>
      <c r="H152" s="115">
        <v>1</v>
      </c>
      <c r="I152" s="115">
        <v>0</v>
      </c>
      <c r="J152" s="117"/>
    </row>
    <row r="153" spans="1:10" ht="45" x14ac:dyDescent="0.25">
      <c r="A153" s="48" t="s">
        <v>2102</v>
      </c>
      <c r="B153" s="49" t="s">
        <v>2103</v>
      </c>
      <c r="C153" s="48" t="s">
        <v>2104</v>
      </c>
      <c r="D153" s="48" t="s">
        <v>11</v>
      </c>
      <c r="E153" s="48" t="s">
        <v>57</v>
      </c>
      <c r="F153" s="50" t="b">
        <v>1</v>
      </c>
      <c r="G153" s="48" t="s">
        <v>2105</v>
      </c>
      <c r="H153" s="115">
        <v>1</v>
      </c>
      <c r="I153" s="115">
        <v>0</v>
      </c>
      <c r="J153" s="117"/>
    </row>
    <row r="154" spans="1:10" ht="30" x14ac:dyDescent="0.25">
      <c r="A154" s="48" t="s">
        <v>2106</v>
      </c>
      <c r="B154" s="49" t="s">
        <v>2107</v>
      </c>
      <c r="C154" s="48" t="s">
        <v>2108</v>
      </c>
      <c r="D154" s="48" t="s">
        <v>1873</v>
      </c>
      <c r="E154" s="48" t="s">
        <v>18</v>
      </c>
      <c r="F154" s="50" t="b">
        <v>0</v>
      </c>
      <c r="G154" s="48" t="s">
        <v>2109</v>
      </c>
      <c r="H154" s="115">
        <v>0</v>
      </c>
      <c r="I154" s="115">
        <v>1</v>
      </c>
      <c r="J154" s="117"/>
    </row>
    <row r="155" spans="1:10" ht="45" x14ac:dyDescent="0.25">
      <c r="A155" s="48" t="s">
        <v>2110</v>
      </c>
      <c r="B155" s="49" t="s">
        <v>2107</v>
      </c>
      <c r="C155" s="48" t="s">
        <v>2111</v>
      </c>
      <c r="D155" s="48" t="s">
        <v>155</v>
      </c>
      <c r="E155" s="48" t="s">
        <v>57</v>
      </c>
      <c r="F155" s="50" t="b">
        <v>0</v>
      </c>
      <c r="G155" s="48" t="s">
        <v>2112</v>
      </c>
      <c r="H155" s="115">
        <v>0</v>
      </c>
      <c r="I155" s="115">
        <v>1</v>
      </c>
      <c r="J155" s="117"/>
    </row>
    <row r="156" spans="1:10" ht="30" x14ac:dyDescent="0.25">
      <c r="A156" s="48" t="s">
        <v>2113</v>
      </c>
      <c r="B156" s="49" t="s">
        <v>2114</v>
      </c>
      <c r="C156" s="48" t="s">
        <v>2115</v>
      </c>
      <c r="D156" s="48" t="s">
        <v>290</v>
      </c>
      <c r="E156" s="48" t="s">
        <v>57</v>
      </c>
      <c r="F156" s="50" t="b">
        <v>0</v>
      </c>
      <c r="G156" s="48" t="s">
        <v>2116</v>
      </c>
      <c r="H156" s="115">
        <v>0</v>
      </c>
      <c r="I156" s="115">
        <v>2</v>
      </c>
      <c r="J156" s="117"/>
    </row>
    <row r="157" spans="1:10" ht="30" x14ac:dyDescent="0.25">
      <c r="A157" s="48" t="s">
        <v>2117</v>
      </c>
      <c r="B157" s="49" t="s">
        <v>2118</v>
      </c>
      <c r="C157" s="48" t="s">
        <v>2119</v>
      </c>
      <c r="D157" s="48" t="s">
        <v>234</v>
      </c>
      <c r="E157" s="48" t="s">
        <v>57</v>
      </c>
      <c r="F157" s="50" t="b">
        <v>0</v>
      </c>
      <c r="G157" s="48" t="s">
        <v>2120</v>
      </c>
      <c r="H157" s="115">
        <v>0</v>
      </c>
      <c r="I157" s="115">
        <v>1</v>
      </c>
      <c r="J157" s="117"/>
    </row>
    <row r="158" spans="1:10" x14ac:dyDescent="0.25">
      <c r="A158" s="48" t="s">
        <v>2121</v>
      </c>
      <c r="B158" s="49" t="s">
        <v>2122</v>
      </c>
      <c r="C158" s="48" t="s">
        <v>2123</v>
      </c>
      <c r="D158" s="48" t="s">
        <v>496</v>
      </c>
      <c r="E158" s="48" t="s">
        <v>24</v>
      </c>
      <c r="F158" s="50" t="b">
        <v>1</v>
      </c>
      <c r="G158" s="48" t="s">
        <v>2124</v>
      </c>
      <c r="H158" s="115">
        <v>1</v>
      </c>
      <c r="I158" s="115">
        <v>0</v>
      </c>
      <c r="J158" s="117"/>
    </row>
    <row r="159" spans="1:10" ht="30" x14ac:dyDescent="0.25">
      <c r="A159" s="48" t="s">
        <v>2125</v>
      </c>
      <c r="B159" s="49" t="s">
        <v>2122</v>
      </c>
      <c r="C159" s="48" t="s">
        <v>2126</v>
      </c>
      <c r="D159" s="48" t="s">
        <v>35</v>
      </c>
      <c r="E159" s="48" t="s">
        <v>57</v>
      </c>
      <c r="F159" s="50" t="b">
        <v>0</v>
      </c>
      <c r="G159" s="48" t="s">
        <v>2127</v>
      </c>
      <c r="H159" s="115">
        <v>0</v>
      </c>
      <c r="I159" s="115">
        <v>1</v>
      </c>
      <c r="J159" s="117"/>
    </row>
    <row r="160" spans="1:10" ht="30" x14ac:dyDescent="0.25">
      <c r="A160" s="48" t="s">
        <v>2128</v>
      </c>
      <c r="B160" s="49" t="s">
        <v>2122</v>
      </c>
      <c r="C160" s="48" t="s">
        <v>2129</v>
      </c>
      <c r="D160" s="48" t="s">
        <v>929</v>
      </c>
      <c r="E160" s="48" t="s">
        <v>57</v>
      </c>
      <c r="F160" s="50" t="b">
        <v>0</v>
      </c>
      <c r="G160" s="48" t="s">
        <v>2130</v>
      </c>
      <c r="H160" s="115">
        <v>0</v>
      </c>
      <c r="I160" s="115">
        <v>1</v>
      </c>
      <c r="J160" s="117"/>
    </row>
    <row r="161" spans="1:10" ht="30" x14ac:dyDescent="0.25">
      <c r="A161" s="48" t="s">
        <v>2131</v>
      </c>
      <c r="B161" s="49" t="s">
        <v>2132</v>
      </c>
      <c r="C161" s="48" t="s">
        <v>2133</v>
      </c>
      <c r="D161" s="48" t="s">
        <v>262</v>
      </c>
      <c r="E161" s="48" t="s">
        <v>18</v>
      </c>
      <c r="F161" s="50" t="b">
        <v>0</v>
      </c>
      <c r="G161" s="48" t="s">
        <v>2134</v>
      </c>
      <c r="H161" s="115">
        <v>0</v>
      </c>
      <c r="I161" s="115">
        <v>1</v>
      </c>
      <c r="J161" s="117"/>
    </row>
    <row r="162" spans="1:10" ht="105" x14ac:dyDescent="0.25">
      <c r="A162" s="48" t="s">
        <v>2135</v>
      </c>
      <c r="B162" s="49" t="s">
        <v>2136</v>
      </c>
      <c r="C162" s="48" t="s">
        <v>2137</v>
      </c>
      <c r="D162" s="48" t="s">
        <v>172</v>
      </c>
      <c r="E162" s="48" t="s">
        <v>57</v>
      </c>
      <c r="F162" s="50" t="b">
        <v>0</v>
      </c>
      <c r="G162" s="48" t="s">
        <v>2138</v>
      </c>
      <c r="H162" s="115">
        <v>0</v>
      </c>
      <c r="I162" s="115">
        <v>4</v>
      </c>
      <c r="J162" s="117" t="s">
        <v>5307</v>
      </c>
    </row>
    <row r="163" spans="1:10" ht="30" x14ac:dyDescent="0.25">
      <c r="A163" s="48" t="s">
        <v>2139</v>
      </c>
      <c r="B163" s="49" t="s">
        <v>2140</v>
      </c>
      <c r="C163" s="48" t="s">
        <v>2141</v>
      </c>
      <c r="D163" s="48" t="s">
        <v>408</v>
      </c>
      <c r="E163" s="48" t="s">
        <v>57</v>
      </c>
      <c r="F163" s="50" t="b">
        <v>1</v>
      </c>
      <c r="G163" s="48" t="s">
        <v>2142</v>
      </c>
      <c r="H163" s="115">
        <v>2</v>
      </c>
      <c r="I163" s="115">
        <v>0</v>
      </c>
      <c r="J163" s="117"/>
    </row>
    <row r="164" spans="1:10" ht="45" x14ac:dyDescent="0.25">
      <c r="A164" s="48" t="s">
        <v>2143</v>
      </c>
      <c r="B164" s="49" t="s">
        <v>2144</v>
      </c>
      <c r="C164" s="48" t="s">
        <v>2145</v>
      </c>
      <c r="D164" s="48" t="s">
        <v>753</v>
      </c>
      <c r="E164" s="48" t="s">
        <v>18</v>
      </c>
      <c r="F164" s="50" t="b">
        <v>1</v>
      </c>
      <c r="G164" s="48" t="s">
        <v>2146</v>
      </c>
      <c r="H164" s="115">
        <v>1</v>
      </c>
      <c r="I164" s="115">
        <v>0</v>
      </c>
      <c r="J164" s="117"/>
    </row>
    <row r="165" spans="1:10" ht="30" x14ac:dyDescent="0.25">
      <c r="A165" s="48" t="s">
        <v>2147</v>
      </c>
      <c r="B165" s="49" t="s">
        <v>2144</v>
      </c>
      <c r="C165" s="48" t="s">
        <v>2148</v>
      </c>
      <c r="D165" s="48" t="s">
        <v>234</v>
      </c>
      <c r="E165" s="48" t="s">
        <v>24</v>
      </c>
      <c r="F165" s="50" t="b">
        <v>1</v>
      </c>
      <c r="G165" s="48" t="s">
        <v>2149</v>
      </c>
      <c r="H165" s="115">
        <v>1</v>
      </c>
      <c r="I165" s="115">
        <v>0</v>
      </c>
      <c r="J165" s="117"/>
    </row>
    <row r="166" spans="1:10" x14ac:dyDescent="0.25">
      <c r="A166" s="48" t="s">
        <v>2150</v>
      </c>
      <c r="B166" s="49" t="s">
        <v>2151</v>
      </c>
      <c r="C166" s="48" t="s">
        <v>2152</v>
      </c>
      <c r="D166" s="48" t="s">
        <v>2044</v>
      </c>
      <c r="E166" s="48" t="s">
        <v>24</v>
      </c>
      <c r="F166" s="50" t="b">
        <v>1</v>
      </c>
      <c r="G166" s="48" t="s">
        <v>2153</v>
      </c>
      <c r="H166" s="115">
        <v>1</v>
      </c>
      <c r="I166" s="115">
        <v>0</v>
      </c>
      <c r="J166" s="117"/>
    </row>
    <row r="167" spans="1:10" ht="30" x14ac:dyDescent="0.25">
      <c r="A167" s="48" t="s">
        <v>2154</v>
      </c>
      <c r="B167" s="49" t="s">
        <v>2155</v>
      </c>
      <c r="C167" s="48" t="s">
        <v>2156</v>
      </c>
      <c r="D167" s="48" t="s">
        <v>937</v>
      </c>
      <c r="E167" s="48" t="s">
        <v>57</v>
      </c>
      <c r="F167" s="50" t="b">
        <v>0</v>
      </c>
      <c r="G167" s="48" t="s">
        <v>2157</v>
      </c>
      <c r="H167" s="115">
        <v>0</v>
      </c>
      <c r="I167" s="115">
        <v>1</v>
      </c>
      <c r="J167" s="117"/>
    </row>
    <row r="168" spans="1:10" ht="30" x14ac:dyDescent="0.25">
      <c r="A168" s="48" t="s">
        <v>2158</v>
      </c>
      <c r="B168" s="49" t="s">
        <v>2159</v>
      </c>
      <c r="C168" s="48" t="s">
        <v>2160</v>
      </c>
      <c r="D168" s="48" t="s">
        <v>513</v>
      </c>
      <c r="E168" s="48" t="s">
        <v>12</v>
      </c>
      <c r="F168" s="50" t="b">
        <v>0</v>
      </c>
      <c r="G168" s="48" t="s">
        <v>2161</v>
      </c>
      <c r="H168" s="115">
        <v>0</v>
      </c>
      <c r="I168" s="115">
        <v>1</v>
      </c>
      <c r="J168" s="117"/>
    </row>
    <row r="169" spans="1:10" ht="30" x14ac:dyDescent="0.25">
      <c r="A169" s="48" t="s">
        <v>2162</v>
      </c>
      <c r="B169" s="49" t="s">
        <v>2163</v>
      </c>
      <c r="C169" s="48" t="s">
        <v>2164</v>
      </c>
      <c r="D169" s="48" t="s">
        <v>579</v>
      </c>
      <c r="E169" s="48" t="s">
        <v>57</v>
      </c>
      <c r="F169" s="50" t="b">
        <v>0</v>
      </c>
      <c r="G169" s="48" t="s">
        <v>2165</v>
      </c>
      <c r="H169" s="115">
        <v>0</v>
      </c>
      <c r="I169" s="115">
        <v>1</v>
      </c>
      <c r="J169" s="117"/>
    </row>
    <row r="170" spans="1:10" ht="30" x14ac:dyDescent="0.25">
      <c r="A170" s="48" t="s">
        <v>2166</v>
      </c>
      <c r="B170" s="49" t="s">
        <v>2167</v>
      </c>
      <c r="C170" s="48" t="s">
        <v>2168</v>
      </c>
      <c r="D170" s="48" t="s">
        <v>2169</v>
      </c>
      <c r="E170" s="48" t="s">
        <v>24</v>
      </c>
      <c r="F170" s="50" t="b">
        <v>0</v>
      </c>
      <c r="G170" s="48" t="s">
        <v>2170</v>
      </c>
      <c r="H170" s="51">
        <v>0</v>
      </c>
      <c r="I170" s="51">
        <v>1</v>
      </c>
      <c r="J170" s="51" t="s">
        <v>5314</v>
      </c>
    </row>
    <row r="171" spans="1:10" x14ac:dyDescent="0.25">
      <c r="A171" s="48" t="s">
        <v>2171</v>
      </c>
      <c r="B171" s="49" t="s">
        <v>2172</v>
      </c>
      <c r="C171" s="48" t="s">
        <v>2173</v>
      </c>
      <c r="D171" s="48" t="s">
        <v>281</v>
      </c>
      <c r="E171" s="48" t="s">
        <v>24</v>
      </c>
      <c r="F171" s="50" t="b">
        <v>0</v>
      </c>
      <c r="G171" s="48" t="s">
        <v>2174</v>
      </c>
      <c r="H171" s="115">
        <v>0</v>
      </c>
      <c r="I171" s="115">
        <v>1</v>
      </c>
      <c r="J171" s="117"/>
    </row>
    <row r="172" spans="1:10" ht="30" x14ac:dyDescent="0.25">
      <c r="A172" s="48" t="s">
        <v>2175</v>
      </c>
      <c r="B172" s="49" t="s">
        <v>2176</v>
      </c>
      <c r="C172" s="48" t="s">
        <v>1774</v>
      </c>
      <c r="D172" s="48" t="s">
        <v>560</v>
      </c>
      <c r="E172" s="48" t="s">
        <v>18</v>
      </c>
      <c r="F172" s="50" t="b">
        <v>0</v>
      </c>
      <c r="G172" s="48" t="s">
        <v>2177</v>
      </c>
      <c r="H172" s="115">
        <v>0</v>
      </c>
      <c r="I172" s="115">
        <v>1</v>
      </c>
      <c r="J172" s="117"/>
    </row>
    <row r="173" spans="1:10" ht="30" x14ac:dyDescent="0.25">
      <c r="A173" s="48" t="s">
        <v>2178</v>
      </c>
      <c r="B173" s="49" t="s">
        <v>2176</v>
      </c>
      <c r="C173" s="48" t="s">
        <v>2179</v>
      </c>
      <c r="D173" s="48" t="s">
        <v>324</v>
      </c>
      <c r="E173" s="48" t="s">
        <v>24</v>
      </c>
      <c r="F173" s="50" t="b">
        <v>0</v>
      </c>
      <c r="G173" s="48" t="s">
        <v>2180</v>
      </c>
      <c r="H173" s="115">
        <v>0</v>
      </c>
      <c r="I173" s="115">
        <v>1</v>
      </c>
      <c r="J173" s="117"/>
    </row>
    <row r="174" spans="1:10" ht="30" x14ac:dyDescent="0.25">
      <c r="A174" s="48" t="s">
        <v>2181</v>
      </c>
      <c r="B174" s="49" t="s">
        <v>2182</v>
      </c>
      <c r="C174" s="48" t="s">
        <v>2183</v>
      </c>
      <c r="D174" s="48" t="s">
        <v>379</v>
      </c>
      <c r="E174" s="48" t="s">
        <v>24</v>
      </c>
      <c r="F174" s="50" t="b">
        <v>0</v>
      </c>
      <c r="G174" s="48" t="s">
        <v>2184</v>
      </c>
      <c r="H174" s="115">
        <v>0</v>
      </c>
      <c r="I174" s="115">
        <v>1</v>
      </c>
      <c r="J174" s="117"/>
    </row>
    <row r="175" spans="1:10" x14ac:dyDescent="0.25">
      <c r="A175" s="48" t="s">
        <v>2185</v>
      </c>
      <c r="B175" s="49" t="s">
        <v>2186</v>
      </c>
      <c r="C175" s="48" t="s">
        <v>2187</v>
      </c>
      <c r="D175" s="48" t="s">
        <v>371</v>
      </c>
      <c r="E175" s="48" t="s">
        <v>18</v>
      </c>
      <c r="F175" s="50" t="b">
        <v>0</v>
      </c>
      <c r="G175" s="48" t="s">
        <v>946</v>
      </c>
      <c r="H175" s="115">
        <v>0</v>
      </c>
      <c r="I175" s="115">
        <v>1</v>
      </c>
      <c r="J175" s="117"/>
    </row>
    <row r="176" spans="1:10" x14ac:dyDescent="0.25">
      <c r="A176" s="48" t="s">
        <v>2188</v>
      </c>
      <c r="B176" s="49" t="s">
        <v>2186</v>
      </c>
      <c r="C176" s="48" t="s">
        <v>2189</v>
      </c>
      <c r="D176" s="48" t="s">
        <v>172</v>
      </c>
      <c r="E176" s="48" t="s">
        <v>24</v>
      </c>
      <c r="F176" s="50" t="b">
        <v>0</v>
      </c>
      <c r="G176" s="48" t="s">
        <v>2190</v>
      </c>
      <c r="H176" s="115">
        <v>0</v>
      </c>
      <c r="I176" s="115">
        <v>1</v>
      </c>
      <c r="J176" s="117"/>
    </row>
    <row r="177" spans="1:10" ht="30" x14ac:dyDescent="0.25">
      <c r="A177" s="48" t="s">
        <v>2191</v>
      </c>
      <c r="B177" s="49" t="s">
        <v>2192</v>
      </c>
      <c r="C177" s="48" t="s">
        <v>2193</v>
      </c>
      <c r="D177" s="48" t="s">
        <v>2194</v>
      </c>
      <c r="E177" s="48" t="s">
        <v>57</v>
      </c>
      <c r="F177" s="50" t="b">
        <v>0</v>
      </c>
      <c r="G177" s="48" t="s">
        <v>2195</v>
      </c>
      <c r="H177" s="115">
        <v>0</v>
      </c>
      <c r="I177" s="115">
        <v>1</v>
      </c>
      <c r="J177" s="117"/>
    </row>
    <row r="178" spans="1:10" ht="30" x14ac:dyDescent="0.25">
      <c r="A178" s="48" t="s">
        <v>2196</v>
      </c>
      <c r="B178" s="49" t="s">
        <v>2197</v>
      </c>
      <c r="C178" s="48" t="s">
        <v>2198</v>
      </c>
      <c r="D178" s="48" t="s">
        <v>379</v>
      </c>
      <c r="E178" s="48" t="s">
        <v>57</v>
      </c>
      <c r="F178" s="50" t="b">
        <v>0</v>
      </c>
      <c r="G178" s="48" t="s">
        <v>2199</v>
      </c>
      <c r="H178" s="115">
        <v>0</v>
      </c>
      <c r="I178" s="115">
        <v>1</v>
      </c>
      <c r="J178" s="117"/>
    </row>
    <row r="179" spans="1:10" ht="30" x14ac:dyDescent="0.25">
      <c r="A179" s="48" t="s">
        <v>2200</v>
      </c>
      <c r="B179" s="49" t="s">
        <v>2201</v>
      </c>
      <c r="C179" s="48" t="s">
        <v>2202</v>
      </c>
      <c r="D179" s="48" t="s">
        <v>172</v>
      </c>
      <c r="E179" s="48" t="s">
        <v>24</v>
      </c>
      <c r="F179" s="50" t="b">
        <v>0</v>
      </c>
      <c r="G179" s="48" t="s">
        <v>2203</v>
      </c>
      <c r="H179" s="115">
        <v>0</v>
      </c>
      <c r="I179" s="115">
        <v>1</v>
      </c>
      <c r="J179" s="117"/>
    </row>
    <row r="180" spans="1:10" ht="30" x14ac:dyDescent="0.25">
      <c r="A180" s="48" t="s">
        <v>2204</v>
      </c>
      <c r="B180" s="49" t="s">
        <v>2201</v>
      </c>
      <c r="C180" s="48" t="s">
        <v>2205</v>
      </c>
      <c r="D180" s="48" t="s">
        <v>159</v>
      </c>
      <c r="E180" s="48" t="s">
        <v>57</v>
      </c>
      <c r="F180" s="50" t="b">
        <v>0</v>
      </c>
      <c r="G180" s="48" t="s">
        <v>2206</v>
      </c>
      <c r="H180" s="115">
        <v>0</v>
      </c>
      <c r="I180" s="115">
        <v>1</v>
      </c>
      <c r="J180" s="117"/>
    </row>
    <row r="181" spans="1:10" ht="30" x14ac:dyDescent="0.25">
      <c r="A181" s="48" t="s">
        <v>2207</v>
      </c>
      <c r="B181" s="49" t="s">
        <v>2208</v>
      </c>
      <c r="C181" s="48" t="s">
        <v>2209</v>
      </c>
      <c r="D181" s="48" t="s">
        <v>140</v>
      </c>
      <c r="E181" s="48" t="s">
        <v>24</v>
      </c>
      <c r="F181" s="50" t="b">
        <v>1</v>
      </c>
      <c r="G181" s="48" t="s">
        <v>2210</v>
      </c>
      <c r="H181" s="115">
        <v>1</v>
      </c>
      <c r="I181" s="115">
        <v>0</v>
      </c>
      <c r="J181" s="117"/>
    </row>
    <row r="182" spans="1:10" ht="30" x14ac:dyDescent="0.25">
      <c r="A182" s="48" t="s">
        <v>2211</v>
      </c>
      <c r="B182" s="49" t="s">
        <v>2212</v>
      </c>
      <c r="C182" s="48" t="s">
        <v>1140</v>
      </c>
      <c r="D182" s="48" t="s">
        <v>172</v>
      </c>
      <c r="E182" s="48" t="s">
        <v>24</v>
      </c>
      <c r="F182" s="50" t="b">
        <v>0</v>
      </c>
      <c r="G182" s="48" t="s">
        <v>2213</v>
      </c>
      <c r="H182" s="115">
        <v>0</v>
      </c>
      <c r="I182" s="115">
        <v>1</v>
      </c>
      <c r="J182" s="117"/>
    </row>
    <row r="183" spans="1:10" ht="30" x14ac:dyDescent="0.25">
      <c r="A183" s="48" t="s">
        <v>2214</v>
      </c>
      <c r="B183" s="49" t="s">
        <v>2215</v>
      </c>
      <c r="C183" s="48" t="s">
        <v>2216</v>
      </c>
      <c r="D183" s="48" t="s">
        <v>475</v>
      </c>
      <c r="E183" s="48" t="s">
        <v>24</v>
      </c>
      <c r="F183" s="50" t="b">
        <v>1</v>
      </c>
      <c r="G183" s="48" t="s">
        <v>2217</v>
      </c>
      <c r="H183" s="115">
        <v>1</v>
      </c>
      <c r="I183" s="115">
        <v>0</v>
      </c>
      <c r="J183" s="117"/>
    </row>
    <row r="184" spans="1:10" ht="30" x14ac:dyDescent="0.25">
      <c r="A184" s="48" t="s">
        <v>2218</v>
      </c>
      <c r="B184" s="49" t="s">
        <v>2215</v>
      </c>
      <c r="C184" s="48" t="s">
        <v>2219</v>
      </c>
      <c r="D184" s="48" t="s">
        <v>54</v>
      </c>
      <c r="E184" s="48" t="s">
        <v>24</v>
      </c>
      <c r="F184" s="50" t="b">
        <v>0</v>
      </c>
      <c r="G184" s="48" t="s">
        <v>2220</v>
      </c>
      <c r="H184" s="115">
        <v>0</v>
      </c>
      <c r="I184" s="115">
        <v>1</v>
      </c>
      <c r="J184" s="117"/>
    </row>
    <row r="185" spans="1:10" ht="30" x14ac:dyDescent="0.25">
      <c r="A185" s="48" t="s">
        <v>2221</v>
      </c>
      <c r="B185" s="49" t="s">
        <v>2222</v>
      </c>
      <c r="C185" s="48" t="s">
        <v>2223</v>
      </c>
      <c r="D185" s="48" t="s">
        <v>643</v>
      </c>
      <c r="E185" s="48" t="s">
        <v>57</v>
      </c>
      <c r="F185" s="50" t="b">
        <v>0</v>
      </c>
      <c r="G185" s="48" t="s">
        <v>2224</v>
      </c>
      <c r="H185" s="115">
        <v>0</v>
      </c>
      <c r="I185" s="115">
        <v>1</v>
      </c>
      <c r="J185" s="117"/>
    </row>
    <row r="186" spans="1:10" ht="30" x14ac:dyDescent="0.25">
      <c r="A186" s="48" t="s">
        <v>2225</v>
      </c>
      <c r="B186" s="49" t="s">
        <v>2222</v>
      </c>
      <c r="C186" s="48" t="s">
        <v>1905</v>
      </c>
      <c r="D186" s="48" t="s">
        <v>565</v>
      </c>
      <c r="E186" s="48" t="s">
        <v>24</v>
      </c>
      <c r="F186" s="50" t="b">
        <v>1</v>
      </c>
      <c r="G186" s="48" t="s">
        <v>2226</v>
      </c>
      <c r="H186" s="115">
        <v>1</v>
      </c>
      <c r="I186" s="115">
        <v>0</v>
      </c>
      <c r="J186" s="117"/>
    </row>
    <row r="187" spans="1:10" x14ac:dyDescent="0.25">
      <c r="A187" s="48" t="s">
        <v>2227</v>
      </c>
      <c r="B187" s="49" t="s">
        <v>2228</v>
      </c>
      <c r="C187" s="48" t="s">
        <v>2229</v>
      </c>
      <c r="D187" s="48" t="s">
        <v>1992</v>
      </c>
      <c r="E187" s="48" t="s">
        <v>57</v>
      </c>
      <c r="F187" s="50" t="b">
        <v>0</v>
      </c>
      <c r="G187" s="48" t="s">
        <v>2230</v>
      </c>
      <c r="H187" s="115">
        <v>0</v>
      </c>
      <c r="I187" s="115">
        <v>1</v>
      </c>
      <c r="J187" s="117"/>
    </row>
    <row r="188" spans="1:10" x14ac:dyDescent="0.25">
      <c r="A188" s="48" t="s">
        <v>2231</v>
      </c>
      <c r="B188" s="49" t="s">
        <v>2232</v>
      </c>
      <c r="C188" s="48" t="s">
        <v>2233</v>
      </c>
      <c r="D188" s="48" t="s">
        <v>2234</v>
      </c>
      <c r="E188" s="48" t="s">
        <v>12</v>
      </c>
      <c r="F188" s="50" t="b">
        <v>0</v>
      </c>
      <c r="G188" s="48" t="s">
        <v>2235</v>
      </c>
      <c r="H188" s="115">
        <v>0</v>
      </c>
      <c r="I188" s="115">
        <v>1</v>
      </c>
      <c r="J188" s="117"/>
    </row>
    <row r="189" spans="1:10" ht="30" x14ac:dyDescent="0.25">
      <c r="A189" s="48" t="s">
        <v>2236</v>
      </c>
      <c r="B189" s="49" t="s">
        <v>2237</v>
      </c>
      <c r="C189" s="48" t="s">
        <v>2238</v>
      </c>
      <c r="D189" s="48" t="s">
        <v>35</v>
      </c>
      <c r="E189" s="48" t="s">
        <v>57</v>
      </c>
      <c r="F189" s="50" t="b">
        <v>0</v>
      </c>
      <c r="G189" s="48" t="s">
        <v>2239</v>
      </c>
      <c r="H189" s="115">
        <v>0</v>
      </c>
      <c r="I189" s="115">
        <v>1</v>
      </c>
      <c r="J189" s="117"/>
    </row>
    <row r="190" spans="1:10" ht="30" x14ac:dyDescent="0.25">
      <c r="A190" s="48" t="s">
        <v>2240</v>
      </c>
      <c r="B190" s="49" t="s">
        <v>2241</v>
      </c>
      <c r="C190" s="48" t="s">
        <v>2242</v>
      </c>
      <c r="D190" s="48" t="s">
        <v>333</v>
      </c>
      <c r="E190" s="48" t="s">
        <v>57</v>
      </c>
      <c r="F190" s="50" t="b">
        <v>1</v>
      </c>
      <c r="G190" s="48" t="s">
        <v>2243</v>
      </c>
      <c r="H190" s="115">
        <v>1</v>
      </c>
      <c r="I190" s="115">
        <v>0</v>
      </c>
      <c r="J190" s="117"/>
    </row>
    <row r="191" spans="1:10" ht="30" x14ac:dyDescent="0.25">
      <c r="A191" s="48" t="s">
        <v>2244</v>
      </c>
      <c r="B191" s="49" t="s">
        <v>2245</v>
      </c>
      <c r="C191" s="48" t="s">
        <v>2246</v>
      </c>
      <c r="D191" s="48" t="s">
        <v>87</v>
      </c>
      <c r="E191" s="48" t="s">
        <v>57</v>
      </c>
      <c r="F191" s="50" t="b">
        <v>0</v>
      </c>
      <c r="G191" s="48" t="s">
        <v>2247</v>
      </c>
      <c r="H191" s="115">
        <v>0</v>
      </c>
      <c r="I191" s="115">
        <v>1</v>
      </c>
      <c r="J191" s="117"/>
    </row>
    <row r="192" spans="1:10" ht="30" x14ac:dyDescent="0.25">
      <c r="A192" s="48" t="s">
        <v>2248</v>
      </c>
      <c r="B192" s="49" t="s">
        <v>2245</v>
      </c>
      <c r="C192" s="48" t="s">
        <v>2249</v>
      </c>
      <c r="D192" s="48" t="s">
        <v>1864</v>
      </c>
      <c r="E192" s="48" t="s">
        <v>57</v>
      </c>
      <c r="F192" s="50" t="b">
        <v>0</v>
      </c>
      <c r="G192" s="48" t="s">
        <v>2250</v>
      </c>
      <c r="H192" s="115">
        <v>0</v>
      </c>
      <c r="I192" s="115">
        <v>1</v>
      </c>
      <c r="J192" s="117"/>
    </row>
    <row r="193" spans="1:10" ht="30" x14ac:dyDescent="0.25">
      <c r="A193" s="48" t="s">
        <v>2251</v>
      </c>
      <c r="B193" s="49" t="s">
        <v>2245</v>
      </c>
      <c r="C193" s="48" t="s">
        <v>2252</v>
      </c>
      <c r="D193" s="48" t="s">
        <v>60</v>
      </c>
      <c r="E193" s="48" t="s">
        <v>57</v>
      </c>
      <c r="F193" s="50" t="b">
        <v>0</v>
      </c>
      <c r="G193" s="48" t="s">
        <v>2253</v>
      </c>
      <c r="H193" s="115">
        <v>0</v>
      </c>
      <c r="I193" s="115">
        <v>1</v>
      </c>
      <c r="J193" s="117"/>
    </row>
    <row r="194" spans="1:10" ht="30" x14ac:dyDescent="0.25">
      <c r="A194" s="48" t="s">
        <v>2254</v>
      </c>
      <c r="B194" s="49" t="s">
        <v>2245</v>
      </c>
      <c r="C194" s="48" t="s">
        <v>2255</v>
      </c>
      <c r="D194" s="48" t="s">
        <v>555</v>
      </c>
      <c r="E194" s="48" t="s">
        <v>24</v>
      </c>
      <c r="F194" s="50" t="b">
        <v>1</v>
      </c>
      <c r="G194" s="48" t="s">
        <v>2256</v>
      </c>
      <c r="H194" s="115">
        <v>1</v>
      </c>
      <c r="I194" s="115">
        <v>0</v>
      </c>
      <c r="J194" s="117"/>
    </row>
    <row r="195" spans="1:10" ht="45" x14ac:dyDescent="0.25">
      <c r="A195" s="48" t="s">
        <v>2257</v>
      </c>
      <c r="B195" s="49" t="s">
        <v>2258</v>
      </c>
      <c r="C195" s="48" t="s">
        <v>2259</v>
      </c>
      <c r="D195" s="48" t="s">
        <v>224</v>
      </c>
      <c r="E195" s="48" t="s">
        <v>18</v>
      </c>
      <c r="F195" s="50" t="b">
        <v>0</v>
      </c>
      <c r="G195" s="48" t="s">
        <v>2260</v>
      </c>
      <c r="H195" s="115">
        <v>0</v>
      </c>
      <c r="I195" s="115">
        <v>1</v>
      </c>
      <c r="J195" s="117"/>
    </row>
    <row r="196" spans="1:10" ht="30" x14ac:dyDescent="0.25">
      <c r="A196" s="48" t="s">
        <v>2261</v>
      </c>
      <c r="B196" s="49" t="s">
        <v>2258</v>
      </c>
      <c r="C196" s="48" t="s">
        <v>2262</v>
      </c>
      <c r="D196" s="48" t="s">
        <v>1873</v>
      </c>
      <c r="E196" s="48" t="s">
        <v>57</v>
      </c>
      <c r="F196" s="50" t="b">
        <v>0</v>
      </c>
      <c r="G196" s="48" t="s">
        <v>2263</v>
      </c>
      <c r="H196" s="115">
        <v>0</v>
      </c>
      <c r="I196" s="115">
        <v>1</v>
      </c>
      <c r="J196" s="117"/>
    </row>
    <row r="197" spans="1:10" ht="30" x14ac:dyDescent="0.25">
      <c r="A197" s="48" t="s">
        <v>2264</v>
      </c>
      <c r="B197" s="49" t="s">
        <v>2265</v>
      </c>
      <c r="C197" s="48" t="s">
        <v>2266</v>
      </c>
      <c r="D197" s="48" t="s">
        <v>579</v>
      </c>
      <c r="E197" s="48" t="s">
        <v>57</v>
      </c>
      <c r="F197" s="50" t="b">
        <v>0</v>
      </c>
      <c r="G197" s="48" t="s">
        <v>2267</v>
      </c>
      <c r="H197" s="115">
        <v>0</v>
      </c>
      <c r="I197" s="115">
        <v>2</v>
      </c>
      <c r="J197" s="117"/>
    </row>
    <row r="198" spans="1:10" ht="30" x14ac:dyDescent="0.25">
      <c r="A198" s="48" t="s">
        <v>2268</v>
      </c>
      <c r="B198" s="49" t="s">
        <v>2269</v>
      </c>
      <c r="C198" s="48" t="s">
        <v>2270</v>
      </c>
      <c r="D198" s="48" t="s">
        <v>71</v>
      </c>
      <c r="E198" s="48" t="s">
        <v>24</v>
      </c>
      <c r="F198" s="50" t="b">
        <v>1</v>
      </c>
      <c r="G198" s="48" t="s">
        <v>2271</v>
      </c>
      <c r="H198" s="115">
        <v>1</v>
      </c>
      <c r="I198" s="115">
        <v>0</v>
      </c>
      <c r="J198" s="117"/>
    </row>
    <row r="199" spans="1:10" ht="45" x14ac:dyDescent="0.25">
      <c r="A199" s="48" t="s">
        <v>2272</v>
      </c>
      <c r="B199" s="49" t="s">
        <v>2269</v>
      </c>
      <c r="C199" s="48" t="s">
        <v>2273</v>
      </c>
      <c r="D199" s="48" t="s">
        <v>17</v>
      </c>
      <c r="E199" s="48" t="s">
        <v>24</v>
      </c>
      <c r="F199" s="50" t="b">
        <v>0</v>
      </c>
      <c r="G199" s="48" t="s">
        <v>2274</v>
      </c>
      <c r="H199" s="115">
        <v>0</v>
      </c>
      <c r="I199" s="115">
        <v>1</v>
      </c>
      <c r="J199" s="117"/>
    </row>
    <row r="200" spans="1:10" ht="30" x14ac:dyDescent="0.25">
      <c r="A200" s="48" t="s">
        <v>2275</v>
      </c>
      <c r="B200" s="49" t="s">
        <v>2269</v>
      </c>
      <c r="C200" s="48" t="s">
        <v>2276</v>
      </c>
      <c r="D200" s="48" t="s">
        <v>475</v>
      </c>
      <c r="E200" s="48" t="s">
        <v>57</v>
      </c>
      <c r="F200" s="50" t="b">
        <v>1</v>
      </c>
      <c r="G200" s="48" t="s">
        <v>2277</v>
      </c>
      <c r="H200" s="115">
        <v>1</v>
      </c>
      <c r="I200" s="115">
        <v>0</v>
      </c>
      <c r="J200" s="117"/>
    </row>
    <row r="201" spans="1:10" x14ac:dyDescent="0.25">
      <c r="A201" s="48" t="s">
        <v>2278</v>
      </c>
      <c r="B201" s="49" t="s">
        <v>2279</v>
      </c>
      <c r="C201" s="48" t="s">
        <v>2280</v>
      </c>
      <c r="D201" s="48" t="s">
        <v>60</v>
      </c>
      <c r="E201" s="48" t="s">
        <v>12</v>
      </c>
      <c r="F201" s="50" t="b">
        <v>0</v>
      </c>
      <c r="G201" s="48" t="s">
        <v>2281</v>
      </c>
      <c r="H201" s="115">
        <v>0</v>
      </c>
      <c r="I201" s="115">
        <v>1</v>
      </c>
      <c r="J201" s="117"/>
    </row>
    <row r="202" spans="1:10" ht="45" x14ac:dyDescent="0.25">
      <c r="A202" s="48" t="s">
        <v>2282</v>
      </c>
      <c r="B202" s="49" t="s">
        <v>2283</v>
      </c>
      <c r="C202" s="48" t="s">
        <v>2284</v>
      </c>
      <c r="D202" s="48" t="s">
        <v>475</v>
      </c>
      <c r="E202" s="48" t="s">
        <v>57</v>
      </c>
      <c r="F202" s="50" t="b">
        <v>0</v>
      </c>
      <c r="G202" s="48" t="s">
        <v>2285</v>
      </c>
      <c r="H202" s="115">
        <v>0</v>
      </c>
      <c r="I202" s="115">
        <v>5</v>
      </c>
      <c r="J202" s="117"/>
    </row>
    <row r="203" spans="1:10" x14ac:dyDescent="0.25">
      <c r="A203" s="48" t="s">
        <v>2286</v>
      </c>
      <c r="B203" s="49" t="s">
        <v>2283</v>
      </c>
      <c r="C203" s="48" t="s">
        <v>2287</v>
      </c>
      <c r="D203" s="48" t="s">
        <v>140</v>
      </c>
      <c r="E203" s="48" t="s">
        <v>24</v>
      </c>
      <c r="F203" s="50" t="b">
        <v>1</v>
      </c>
      <c r="G203" s="48" t="s">
        <v>2288</v>
      </c>
      <c r="H203" s="115">
        <v>1</v>
      </c>
      <c r="I203" s="115">
        <v>0</v>
      </c>
      <c r="J203" s="117"/>
    </row>
    <row r="204" spans="1:10" x14ac:dyDescent="0.25">
      <c r="A204" s="48" t="s">
        <v>2289</v>
      </c>
      <c r="B204" s="49" t="s">
        <v>2290</v>
      </c>
      <c r="C204" s="48" t="s">
        <v>2291</v>
      </c>
      <c r="D204" s="48" t="s">
        <v>753</v>
      </c>
      <c r="E204" s="48" t="s">
        <v>57</v>
      </c>
      <c r="F204" s="50" t="b">
        <v>0</v>
      </c>
      <c r="G204" s="48" t="s">
        <v>2292</v>
      </c>
      <c r="H204" s="115">
        <v>0</v>
      </c>
      <c r="I204" s="115">
        <v>1</v>
      </c>
      <c r="J204" s="117"/>
    </row>
    <row r="205" spans="1:10" ht="45" x14ac:dyDescent="0.25">
      <c r="A205" s="48" t="s">
        <v>2293</v>
      </c>
      <c r="B205" s="49" t="s">
        <v>2294</v>
      </c>
      <c r="C205" s="48" t="s">
        <v>2295</v>
      </c>
      <c r="D205" s="48" t="s">
        <v>309</v>
      </c>
      <c r="E205" s="48" t="s">
        <v>57</v>
      </c>
      <c r="F205" s="50" t="b">
        <v>0</v>
      </c>
      <c r="G205" s="48" t="s">
        <v>2296</v>
      </c>
      <c r="H205" s="115">
        <v>0</v>
      </c>
      <c r="I205" s="115">
        <v>3</v>
      </c>
      <c r="J205" s="117"/>
    </row>
    <row r="206" spans="1:10" ht="45" x14ac:dyDescent="0.25">
      <c r="A206" s="48" t="s">
        <v>2297</v>
      </c>
      <c r="B206" s="49" t="s">
        <v>2298</v>
      </c>
      <c r="C206" s="48" t="s">
        <v>2299</v>
      </c>
      <c r="D206" s="48" t="s">
        <v>1992</v>
      </c>
      <c r="E206" s="48" t="s">
        <v>57</v>
      </c>
      <c r="F206" s="50" t="b">
        <v>0</v>
      </c>
      <c r="G206" s="48" t="s">
        <v>2300</v>
      </c>
      <c r="H206" s="115">
        <v>0</v>
      </c>
      <c r="I206" s="115">
        <v>1</v>
      </c>
      <c r="J206" s="117"/>
    </row>
    <row r="207" spans="1:10" ht="45" x14ac:dyDescent="0.25">
      <c r="A207" s="48" t="s">
        <v>2301</v>
      </c>
      <c r="B207" s="49" t="s">
        <v>2298</v>
      </c>
      <c r="C207" s="48" t="s">
        <v>1251</v>
      </c>
      <c r="D207" s="48" t="s">
        <v>379</v>
      </c>
      <c r="E207" s="48" t="s">
        <v>24</v>
      </c>
      <c r="F207" s="50" t="b">
        <v>1</v>
      </c>
      <c r="G207" s="48" t="s">
        <v>2302</v>
      </c>
      <c r="H207" s="115">
        <v>1</v>
      </c>
      <c r="I207" s="115">
        <v>0</v>
      </c>
      <c r="J207" s="117"/>
    </row>
    <row r="208" spans="1:10" ht="30" x14ac:dyDescent="0.25">
      <c r="A208" s="48" t="s">
        <v>2303</v>
      </c>
      <c r="B208" s="49" t="s">
        <v>2298</v>
      </c>
      <c r="C208" s="48" t="s">
        <v>2304</v>
      </c>
      <c r="D208" s="48" t="s">
        <v>570</v>
      </c>
      <c r="E208" s="48" t="s">
        <v>57</v>
      </c>
      <c r="F208" s="50" t="b">
        <v>0</v>
      </c>
      <c r="G208" s="48" t="s">
        <v>2305</v>
      </c>
      <c r="H208" s="115">
        <v>0</v>
      </c>
      <c r="I208" s="115">
        <v>1</v>
      </c>
      <c r="J208" s="117"/>
    </row>
    <row r="209" spans="1:10" x14ac:dyDescent="0.25">
      <c r="A209" s="48" t="s">
        <v>2306</v>
      </c>
      <c r="B209" s="49" t="s">
        <v>2307</v>
      </c>
      <c r="C209" s="48" t="s">
        <v>2308</v>
      </c>
      <c r="D209" s="48" t="s">
        <v>60</v>
      </c>
      <c r="E209" s="48" t="s">
        <v>24</v>
      </c>
      <c r="F209" s="50" t="b">
        <v>0</v>
      </c>
      <c r="G209" s="48" t="s">
        <v>2309</v>
      </c>
      <c r="H209" s="115">
        <v>0</v>
      </c>
      <c r="I209" s="115">
        <v>1</v>
      </c>
      <c r="J209" s="117"/>
    </row>
    <row r="210" spans="1:10" ht="30" x14ac:dyDescent="0.25">
      <c r="A210" s="48" t="s">
        <v>2310</v>
      </c>
      <c r="B210" s="49" t="s">
        <v>2307</v>
      </c>
      <c r="C210" s="48" t="s">
        <v>2311</v>
      </c>
      <c r="D210" s="48" t="s">
        <v>267</v>
      </c>
      <c r="E210" s="48" t="s">
        <v>24</v>
      </c>
      <c r="F210" s="50" t="b">
        <v>1</v>
      </c>
      <c r="G210" s="48" t="s">
        <v>2312</v>
      </c>
      <c r="H210" s="115">
        <v>1</v>
      </c>
      <c r="I210" s="115">
        <v>0</v>
      </c>
      <c r="J210" s="117"/>
    </row>
    <row r="211" spans="1:10" ht="30" x14ac:dyDescent="0.25">
      <c r="A211" s="48" t="s">
        <v>2313</v>
      </c>
      <c r="B211" s="49" t="s">
        <v>2314</v>
      </c>
      <c r="C211" s="48" t="s">
        <v>936</v>
      </c>
      <c r="D211" s="48" t="s">
        <v>937</v>
      </c>
      <c r="E211" s="48" t="s">
        <v>18</v>
      </c>
      <c r="F211" s="50" t="b">
        <v>0</v>
      </c>
      <c r="G211" s="48" t="s">
        <v>2315</v>
      </c>
      <c r="H211" s="115">
        <v>0</v>
      </c>
      <c r="I211" s="115">
        <v>1</v>
      </c>
      <c r="J211" s="117"/>
    </row>
    <row r="212" spans="1:10" ht="30" x14ac:dyDescent="0.25">
      <c r="A212" s="48" t="s">
        <v>2316</v>
      </c>
      <c r="B212" s="49" t="s">
        <v>2317</v>
      </c>
      <c r="C212" s="48" t="s">
        <v>2318</v>
      </c>
      <c r="D212" s="48" t="s">
        <v>140</v>
      </c>
      <c r="E212" s="48" t="s">
        <v>24</v>
      </c>
      <c r="F212" s="50" t="b">
        <v>1</v>
      </c>
      <c r="G212" s="48" t="s">
        <v>2319</v>
      </c>
      <c r="H212" s="115">
        <v>1</v>
      </c>
      <c r="I212" s="115">
        <v>0</v>
      </c>
      <c r="J212" s="117"/>
    </row>
    <row r="213" spans="1:10" ht="30" x14ac:dyDescent="0.25">
      <c r="A213" s="48" t="s">
        <v>2320</v>
      </c>
      <c r="B213" s="49" t="s">
        <v>2321</v>
      </c>
      <c r="C213" s="48" t="s">
        <v>2322</v>
      </c>
      <c r="D213" s="48" t="s">
        <v>203</v>
      </c>
      <c r="E213" s="48" t="s">
        <v>57</v>
      </c>
      <c r="F213" s="50" t="b">
        <v>0</v>
      </c>
      <c r="G213" s="48" t="s">
        <v>2323</v>
      </c>
      <c r="H213" s="115">
        <v>0</v>
      </c>
      <c r="I213" s="115">
        <v>1</v>
      </c>
      <c r="J213" s="117"/>
    </row>
    <row r="214" spans="1:10" ht="30" x14ac:dyDescent="0.25">
      <c r="A214" s="48" t="s">
        <v>2324</v>
      </c>
      <c r="B214" s="49" t="s">
        <v>2325</v>
      </c>
      <c r="C214" s="48" t="s">
        <v>2326</v>
      </c>
      <c r="D214" s="48" t="s">
        <v>333</v>
      </c>
      <c r="E214" s="48" t="s">
        <v>18</v>
      </c>
      <c r="F214" s="50" t="b">
        <v>1</v>
      </c>
      <c r="G214" s="48" t="s">
        <v>2327</v>
      </c>
      <c r="H214" s="115">
        <v>1</v>
      </c>
      <c r="I214" s="115">
        <v>0</v>
      </c>
      <c r="J214" s="117"/>
    </row>
    <row r="215" spans="1:10" x14ac:dyDescent="0.25">
      <c r="A215" s="48" t="s">
        <v>2328</v>
      </c>
      <c r="B215" s="49" t="s">
        <v>2329</v>
      </c>
      <c r="C215" s="48" t="s">
        <v>2330</v>
      </c>
      <c r="D215" s="48" t="s">
        <v>560</v>
      </c>
      <c r="E215" s="48" t="s">
        <v>12</v>
      </c>
      <c r="F215" s="50" t="b">
        <v>0</v>
      </c>
      <c r="G215" s="48" t="s">
        <v>2331</v>
      </c>
      <c r="H215" s="115">
        <v>0</v>
      </c>
      <c r="I215" s="115">
        <v>1</v>
      </c>
      <c r="J215" s="117"/>
    </row>
    <row r="216" spans="1:10" ht="30" x14ac:dyDescent="0.25">
      <c r="A216" s="48" t="s">
        <v>2332</v>
      </c>
      <c r="B216" s="49" t="s">
        <v>2333</v>
      </c>
      <c r="C216" s="48" t="s">
        <v>2334</v>
      </c>
      <c r="D216" s="48" t="s">
        <v>615</v>
      </c>
      <c r="E216" s="48" t="s">
        <v>57</v>
      </c>
      <c r="F216" s="50" t="b">
        <v>0</v>
      </c>
      <c r="G216" s="48" t="s">
        <v>2335</v>
      </c>
      <c r="H216" s="115">
        <v>0</v>
      </c>
      <c r="I216" s="115">
        <v>2</v>
      </c>
      <c r="J216" s="117"/>
    </row>
    <row r="217" spans="1:10" ht="30" x14ac:dyDescent="0.25">
      <c r="A217" s="48" t="s">
        <v>2336</v>
      </c>
      <c r="B217" s="49" t="s">
        <v>2337</v>
      </c>
      <c r="C217" s="48" t="s">
        <v>2338</v>
      </c>
      <c r="D217" s="48" t="s">
        <v>172</v>
      </c>
      <c r="E217" s="48" t="s">
        <v>24</v>
      </c>
      <c r="F217" s="50" t="b">
        <v>0</v>
      </c>
      <c r="G217" s="48" t="s">
        <v>2339</v>
      </c>
      <c r="H217" s="115">
        <v>0</v>
      </c>
      <c r="I217" s="115">
        <v>1</v>
      </c>
      <c r="J217" s="117"/>
    </row>
    <row r="218" spans="1:10" ht="30" x14ac:dyDescent="0.25">
      <c r="A218" s="48" t="s">
        <v>2340</v>
      </c>
      <c r="B218" s="49" t="s">
        <v>2341</v>
      </c>
      <c r="C218" s="48" t="s">
        <v>2342</v>
      </c>
      <c r="D218" s="48" t="s">
        <v>1992</v>
      </c>
      <c r="E218" s="48" t="s">
        <v>57</v>
      </c>
      <c r="F218" s="50" t="b">
        <v>0</v>
      </c>
      <c r="G218" s="48" t="s">
        <v>2343</v>
      </c>
      <c r="H218" s="115">
        <v>0</v>
      </c>
      <c r="I218" s="115">
        <v>1</v>
      </c>
      <c r="J218" s="117"/>
    </row>
    <row r="219" spans="1:10" ht="30" x14ac:dyDescent="0.25">
      <c r="A219" s="48" t="s">
        <v>2344</v>
      </c>
      <c r="B219" s="49" t="s">
        <v>2345</v>
      </c>
      <c r="C219" s="48" t="s">
        <v>2346</v>
      </c>
      <c r="D219" s="48" t="s">
        <v>937</v>
      </c>
      <c r="E219" s="48" t="s">
        <v>24</v>
      </c>
      <c r="F219" s="50" t="b">
        <v>1</v>
      </c>
      <c r="G219" s="48" t="s">
        <v>2347</v>
      </c>
      <c r="H219" s="115">
        <v>1</v>
      </c>
      <c r="I219" s="115">
        <v>0</v>
      </c>
      <c r="J219" s="117"/>
    </row>
    <row r="220" spans="1:10" ht="60" x14ac:dyDescent="0.25">
      <c r="A220" s="48" t="s">
        <v>2348</v>
      </c>
      <c r="B220" s="49" t="s">
        <v>2349</v>
      </c>
      <c r="C220" s="48" t="s">
        <v>2350</v>
      </c>
      <c r="D220" s="48" t="s">
        <v>195</v>
      </c>
      <c r="E220" s="48" t="s">
        <v>57</v>
      </c>
      <c r="F220" s="50" t="b">
        <v>0</v>
      </c>
      <c r="G220" s="48" t="s">
        <v>2351</v>
      </c>
      <c r="H220" s="115">
        <v>0</v>
      </c>
      <c r="I220" s="115">
        <v>0</v>
      </c>
      <c r="J220" s="117" t="s">
        <v>5271</v>
      </c>
    </row>
    <row r="221" spans="1:10" ht="30" x14ac:dyDescent="0.25">
      <c r="A221" s="48" t="s">
        <v>2352</v>
      </c>
      <c r="B221" s="49" t="s">
        <v>2353</v>
      </c>
      <c r="C221" s="48" t="s">
        <v>2354</v>
      </c>
      <c r="D221" s="48" t="s">
        <v>164</v>
      </c>
      <c r="E221" s="48" t="s">
        <v>24</v>
      </c>
      <c r="F221" s="50" t="b">
        <v>0</v>
      </c>
      <c r="G221" s="48" t="s">
        <v>2355</v>
      </c>
      <c r="H221" s="115">
        <v>0</v>
      </c>
      <c r="I221" s="115">
        <v>1</v>
      </c>
      <c r="J221" s="117"/>
    </row>
    <row r="222" spans="1:10" x14ac:dyDescent="0.25">
      <c r="A222" s="48" t="s">
        <v>2356</v>
      </c>
      <c r="B222" s="49" t="s">
        <v>2357</v>
      </c>
      <c r="C222" s="48" t="s">
        <v>2358</v>
      </c>
      <c r="D222" s="48" t="s">
        <v>11</v>
      </c>
      <c r="E222" s="48" t="s">
        <v>57</v>
      </c>
      <c r="F222" s="50" t="b">
        <v>0</v>
      </c>
      <c r="G222" s="48" t="s">
        <v>2359</v>
      </c>
      <c r="H222" s="115">
        <v>0</v>
      </c>
      <c r="I222" s="115">
        <v>1</v>
      </c>
      <c r="J222" s="117"/>
    </row>
    <row r="223" spans="1:10" x14ac:dyDescent="0.25">
      <c r="A223" s="48" t="s">
        <v>2360</v>
      </c>
      <c r="B223" s="49" t="s">
        <v>2361</v>
      </c>
      <c r="C223" s="48" t="s">
        <v>2362</v>
      </c>
      <c r="D223" s="48" t="s">
        <v>1873</v>
      </c>
      <c r="E223" s="48" t="s">
        <v>24</v>
      </c>
      <c r="F223" s="50" t="b">
        <v>0</v>
      </c>
      <c r="G223" s="48" t="s">
        <v>2363</v>
      </c>
      <c r="H223" s="115">
        <v>0</v>
      </c>
      <c r="I223" s="115">
        <v>1</v>
      </c>
      <c r="J223" s="117"/>
    </row>
    <row r="224" spans="1:10" ht="45" x14ac:dyDescent="0.25">
      <c r="A224" s="48" t="s">
        <v>2364</v>
      </c>
      <c r="B224" s="49" t="s">
        <v>2365</v>
      </c>
      <c r="C224" s="48" t="s">
        <v>2366</v>
      </c>
      <c r="D224" s="48" t="s">
        <v>281</v>
      </c>
      <c r="E224" s="48" t="s">
        <v>24</v>
      </c>
      <c r="F224" s="50" t="b">
        <v>0</v>
      </c>
      <c r="G224" s="48" t="s">
        <v>2367</v>
      </c>
      <c r="H224" s="115">
        <v>0</v>
      </c>
      <c r="I224" s="115">
        <v>1</v>
      </c>
      <c r="J224" s="117"/>
    </row>
    <row r="225" spans="1:10" ht="30" x14ac:dyDescent="0.25">
      <c r="A225" s="48" t="s">
        <v>2368</v>
      </c>
      <c r="B225" s="49" t="s">
        <v>2365</v>
      </c>
      <c r="C225" s="48" t="s">
        <v>2369</v>
      </c>
      <c r="D225" s="48" t="s">
        <v>172</v>
      </c>
      <c r="E225" s="48" t="s">
        <v>57</v>
      </c>
      <c r="F225" s="50" t="b">
        <v>0</v>
      </c>
      <c r="G225" s="48" t="s">
        <v>2370</v>
      </c>
      <c r="H225" s="115">
        <v>0</v>
      </c>
      <c r="I225" s="115">
        <v>1</v>
      </c>
      <c r="J225" s="117"/>
    </row>
    <row r="226" spans="1:10" ht="30" x14ac:dyDescent="0.25">
      <c r="A226" s="48" t="s">
        <v>2371</v>
      </c>
      <c r="B226" s="49" t="s">
        <v>2372</v>
      </c>
      <c r="C226" s="48" t="s">
        <v>2373</v>
      </c>
      <c r="D226" s="48" t="s">
        <v>219</v>
      </c>
      <c r="E226" s="48" t="s">
        <v>18</v>
      </c>
      <c r="F226" s="50" t="b">
        <v>0</v>
      </c>
      <c r="G226" s="48" t="s">
        <v>2374</v>
      </c>
      <c r="H226" s="115">
        <v>0</v>
      </c>
      <c r="I226" s="115">
        <v>1</v>
      </c>
      <c r="J226" s="117"/>
    </row>
    <row r="227" spans="1:10" ht="30" x14ac:dyDescent="0.25">
      <c r="A227" s="48" t="s">
        <v>2375</v>
      </c>
      <c r="B227" s="49" t="s">
        <v>2372</v>
      </c>
      <c r="C227" s="48" t="s">
        <v>2376</v>
      </c>
      <c r="D227" s="48" t="s">
        <v>219</v>
      </c>
      <c r="E227" s="48" t="s">
        <v>57</v>
      </c>
      <c r="F227" s="50" t="b">
        <v>0</v>
      </c>
      <c r="G227" s="48" t="s">
        <v>2377</v>
      </c>
      <c r="H227" s="115">
        <v>0</v>
      </c>
      <c r="I227" s="115">
        <v>1</v>
      </c>
      <c r="J227" s="117"/>
    </row>
    <row r="228" spans="1:10" ht="30" x14ac:dyDescent="0.25">
      <c r="A228" s="48" t="s">
        <v>2378</v>
      </c>
      <c r="B228" s="49" t="s">
        <v>2379</v>
      </c>
      <c r="C228" s="48" t="s">
        <v>2380</v>
      </c>
      <c r="D228" s="48" t="s">
        <v>929</v>
      </c>
      <c r="E228" s="48" t="s">
        <v>57</v>
      </c>
      <c r="F228" s="50" t="b">
        <v>0</v>
      </c>
      <c r="G228" s="48" t="s">
        <v>2381</v>
      </c>
      <c r="H228" s="115">
        <v>0</v>
      </c>
      <c r="I228" s="115">
        <v>1</v>
      </c>
      <c r="J228" s="117"/>
    </row>
    <row r="229" spans="1:10" ht="45" x14ac:dyDescent="0.25">
      <c r="A229" s="48" t="s">
        <v>2382</v>
      </c>
      <c r="B229" s="49" t="s">
        <v>2379</v>
      </c>
      <c r="C229" s="48" t="s">
        <v>2383</v>
      </c>
      <c r="D229" s="48" t="s">
        <v>1873</v>
      </c>
      <c r="E229" s="48" t="s">
        <v>24</v>
      </c>
      <c r="F229" s="50" t="b">
        <v>0</v>
      </c>
      <c r="G229" s="48" t="s">
        <v>2384</v>
      </c>
      <c r="H229" s="115">
        <v>0</v>
      </c>
      <c r="I229" s="115">
        <v>1</v>
      </c>
      <c r="J229" s="117"/>
    </row>
    <row r="230" spans="1:10" ht="30" x14ac:dyDescent="0.25">
      <c r="A230" s="48" t="s">
        <v>2385</v>
      </c>
      <c r="B230" s="49" t="s">
        <v>2386</v>
      </c>
      <c r="C230" s="48" t="s">
        <v>2387</v>
      </c>
      <c r="D230" s="48" t="s">
        <v>421</v>
      </c>
      <c r="E230" s="48" t="s">
        <v>24</v>
      </c>
      <c r="F230" s="50" t="b">
        <v>0</v>
      </c>
      <c r="G230" s="48" t="s">
        <v>2388</v>
      </c>
      <c r="H230" s="115">
        <v>0</v>
      </c>
      <c r="I230" s="115">
        <v>1</v>
      </c>
      <c r="J230" s="117"/>
    </row>
    <row r="231" spans="1:10" x14ac:dyDescent="0.25">
      <c r="A231" s="48" t="s">
        <v>2389</v>
      </c>
      <c r="B231" s="49" t="s">
        <v>2386</v>
      </c>
      <c r="C231" s="48" t="s">
        <v>2390</v>
      </c>
      <c r="D231" s="48" t="s">
        <v>234</v>
      </c>
      <c r="E231" s="48" t="s">
        <v>57</v>
      </c>
      <c r="F231" s="50" t="b">
        <v>0</v>
      </c>
      <c r="G231" s="48" t="s">
        <v>2391</v>
      </c>
      <c r="H231" s="115">
        <v>0</v>
      </c>
      <c r="I231" s="115">
        <v>1</v>
      </c>
      <c r="J231" s="117"/>
    </row>
    <row r="232" spans="1:10" ht="30" x14ac:dyDescent="0.25">
      <c r="A232" s="48" t="s">
        <v>2392</v>
      </c>
      <c r="B232" s="49" t="s">
        <v>2393</v>
      </c>
      <c r="C232" s="48" t="s">
        <v>2394</v>
      </c>
      <c r="D232" s="48" t="s">
        <v>140</v>
      </c>
      <c r="E232" s="48" t="s">
        <v>18</v>
      </c>
      <c r="F232" s="50" t="b">
        <v>0</v>
      </c>
      <c r="G232" s="48" t="s">
        <v>2395</v>
      </c>
      <c r="H232" s="115">
        <v>0</v>
      </c>
      <c r="I232" s="115">
        <v>1</v>
      </c>
      <c r="J232" s="117"/>
    </row>
    <row r="233" spans="1:10" x14ac:dyDescent="0.25">
      <c r="A233" s="48" t="s">
        <v>2396</v>
      </c>
      <c r="B233" s="49" t="s">
        <v>2393</v>
      </c>
      <c r="C233" s="48" t="s">
        <v>2397</v>
      </c>
      <c r="D233" s="48" t="s">
        <v>391</v>
      </c>
      <c r="E233" s="48" t="s">
        <v>24</v>
      </c>
      <c r="F233" s="50" t="b">
        <v>0</v>
      </c>
      <c r="G233" s="48" t="s">
        <v>2398</v>
      </c>
      <c r="H233" s="115">
        <v>0</v>
      </c>
      <c r="I233" s="115">
        <v>1</v>
      </c>
      <c r="J233" s="117"/>
    </row>
    <row r="234" spans="1:10" x14ac:dyDescent="0.25">
      <c r="A234" s="48" t="s">
        <v>2399</v>
      </c>
      <c r="B234" s="49" t="s">
        <v>2400</v>
      </c>
      <c r="C234" s="48" t="s">
        <v>2401</v>
      </c>
      <c r="D234" s="48" t="s">
        <v>426</v>
      </c>
      <c r="E234" s="48" t="s">
        <v>57</v>
      </c>
      <c r="F234" s="50" t="b">
        <v>0</v>
      </c>
      <c r="G234" s="48" t="s">
        <v>2402</v>
      </c>
      <c r="H234" s="115">
        <v>0</v>
      </c>
      <c r="I234" s="115">
        <v>1</v>
      </c>
      <c r="J234" s="117"/>
    </row>
    <row r="235" spans="1:10" ht="30" x14ac:dyDescent="0.25">
      <c r="A235" s="48" t="s">
        <v>2403</v>
      </c>
      <c r="B235" s="49" t="s">
        <v>2404</v>
      </c>
      <c r="C235" s="48" t="s">
        <v>2405</v>
      </c>
      <c r="D235" s="48" t="s">
        <v>11</v>
      </c>
      <c r="E235" s="48" t="s">
        <v>24</v>
      </c>
      <c r="F235" s="50" t="b">
        <v>1</v>
      </c>
      <c r="G235" s="48" t="s">
        <v>2406</v>
      </c>
      <c r="H235" s="115">
        <v>1</v>
      </c>
      <c r="I235" s="115">
        <v>0</v>
      </c>
      <c r="J235" s="117"/>
    </row>
    <row r="236" spans="1:10" x14ac:dyDescent="0.25">
      <c r="A236" s="48" t="s">
        <v>2407</v>
      </c>
      <c r="B236" s="49" t="s">
        <v>2408</v>
      </c>
      <c r="C236" s="48" t="s">
        <v>2409</v>
      </c>
      <c r="D236" s="48" t="s">
        <v>77</v>
      </c>
      <c r="E236" s="48" t="s">
        <v>24</v>
      </c>
      <c r="F236" s="50" t="b">
        <v>1</v>
      </c>
      <c r="G236" s="48" t="s">
        <v>2410</v>
      </c>
      <c r="H236" s="115">
        <v>1</v>
      </c>
      <c r="I236" s="115">
        <v>0</v>
      </c>
      <c r="J236" s="117"/>
    </row>
    <row r="237" spans="1:10" ht="30" x14ac:dyDescent="0.25">
      <c r="A237" s="48" t="s">
        <v>2411</v>
      </c>
      <c r="B237" s="49" t="s">
        <v>2412</v>
      </c>
      <c r="C237" s="48" t="s">
        <v>627</v>
      </c>
      <c r="D237" s="48" t="s">
        <v>628</v>
      </c>
      <c r="E237" s="48" t="s">
        <v>57</v>
      </c>
      <c r="F237" s="50" t="b">
        <v>0</v>
      </c>
      <c r="G237" s="48" t="s">
        <v>2413</v>
      </c>
      <c r="H237" s="115">
        <v>0</v>
      </c>
      <c r="I237" s="115">
        <v>1</v>
      </c>
      <c r="J237" s="117"/>
    </row>
    <row r="238" spans="1:10" x14ac:dyDescent="0.25">
      <c r="A238" s="48" t="s">
        <v>2414</v>
      </c>
      <c r="B238" s="49" t="s">
        <v>2415</v>
      </c>
      <c r="C238" s="48" t="s">
        <v>2416</v>
      </c>
      <c r="D238" s="48" t="s">
        <v>475</v>
      </c>
      <c r="E238" s="48" t="s">
        <v>18</v>
      </c>
      <c r="F238" s="50" t="b">
        <v>1</v>
      </c>
      <c r="G238" s="48" t="s">
        <v>2417</v>
      </c>
      <c r="H238" s="115">
        <v>1</v>
      </c>
      <c r="I238" s="115">
        <v>0</v>
      </c>
      <c r="J238" s="117"/>
    </row>
    <row r="239" spans="1:10" x14ac:dyDescent="0.25">
      <c r="A239" s="48" t="s">
        <v>2418</v>
      </c>
      <c r="B239" s="49" t="s">
        <v>2419</v>
      </c>
      <c r="C239" s="48" t="s">
        <v>2401</v>
      </c>
      <c r="D239" s="48" t="s">
        <v>426</v>
      </c>
      <c r="E239" s="48" t="s">
        <v>24</v>
      </c>
      <c r="F239" s="50" t="b">
        <v>0</v>
      </c>
      <c r="G239" s="48" t="s">
        <v>2420</v>
      </c>
      <c r="H239" s="115">
        <v>0</v>
      </c>
      <c r="I239" s="115">
        <v>1</v>
      </c>
      <c r="J239" s="117"/>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222"/>
  <sheetViews>
    <sheetView workbookViewId="0">
      <pane ySplit="1" topLeftCell="A2" activePane="bottomLeft" state="frozen"/>
      <selection activeCell="E1" sqref="E1"/>
      <selection pane="bottomLeft" activeCell="J204" sqref="J204"/>
    </sheetView>
  </sheetViews>
  <sheetFormatPr defaultColWidth="9.140625" defaultRowHeight="15" x14ac:dyDescent="0.25"/>
  <cols>
    <col min="1" max="1" width="15.42578125" style="24" customWidth="1"/>
    <col min="2" max="2" width="17.85546875" style="24" customWidth="1"/>
    <col min="3" max="3" width="31.28515625" style="24" customWidth="1"/>
    <col min="4" max="4" width="7.140625" style="24" customWidth="1"/>
    <col min="5" max="5" width="9.7109375" style="24" customWidth="1"/>
    <col min="6" max="6" width="12.85546875" style="24" customWidth="1"/>
    <col min="7" max="7" width="45" style="24" customWidth="1"/>
    <col min="8" max="8" width="14" style="24" customWidth="1"/>
    <col min="9" max="9" width="18.140625" style="24" customWidth="1"/>
    <col min="10" max="10" width="45" style="24" customWidth="1"/>
    <col min="11" max="16384" width="9.140625" style="24"/>
  </cols>
  <sheetData>
    <row r="1" spans="1:20" x14ac:dyDescent="0.25">
      <c r="A1" s="31" t="s">
        <v>0</v>
      </c>
      <c r="B1" s="31" t="s">
        <v>1</v>
      </c>
      <c r="C1" s="31" t="s">
        <v>2</v>
      </c>
      <c r="D1" s="31" t="s">
        <v>3</v>
      </c>
      <c r="E1" s="31" t="s">
        <v>4</v>
      </c>
      <c r="F1" s="31" t="s">
        <v>5</v>
      </c>
      <c r="G1" s="31" t="s">
        <v>6</v>
      </c>
      <c r="H1" s="31" t="s">
        <v>30</v>
      </c>
      <c r="I1" s="31" t="s">
        <v>5266</v>
      </c>
      <c r="J1" s="31" t="s">
        <v>7</v>
      </c>
    </row>
    <row r="2" spans="1:20" ht="80.25" customHeight="1" x14ac:dyDescent="0.25">
      <c r="A2" s="25" t="s">
        <v>730</v>
      </c>
      <c r="B2" s="26" t="s">
        <v>731</v>
      </c>
      <c r="C2" s="25" t="s">
        <v>732</v>
      </c>
      <c r="D2" s="25" t="s">
        <v>60</v>
      </c>
      <c r="E2" s="25" t="s">
        <v>24</v>
      </c>
      <c r="F2" s="25" t="b">
        <v>0</v>
      </c>
      <c r="G2" s="25" t="s">
        <v>733</v>
      </c>
      <c r="H2" s="25">
        <v>0</v>
      </c>
      <c r="I2" s="25">
        <v>2</v>
      </c>
      <c r="J2" s="25" t="s">
        <v>5314</v>
      </c>
    </row>
    <row r="3" spans="1:20" x14ac:dyDescent="0.25">
      <c r="A3" s="25" t="s">
        <v>734</v>
      </c>
      <c r="B3" s="26" t="s">
        <v>735</v>
      </c>
      <c r="C3" s="25" t="s">
        <v>736</v>
      </c>
      <c r="D3" s="25" t="s">
        <v>140</v>
      </c>
      <c r="E3" s="25" t="s">
        <v>12</v>
      </c>
      <c r="F3" s="25" t="b">
        <v>0</v>
      </c>
      <c r="G3" s="25" t="s">
        <v>737</v>
      </c>
      <c r="H3" s="25">
        <v>0</v>
      </c>
      <c r="I3" s="25">
        <v>1</v>
      </c>
      <c r="J3" s="25"/>
    </row>
    <row r="4" spans="1:20" ht="30" x14ac:dyDescent="0.25">
      <c r="A4" s="25" t="s">
        <v>738</v>
      </c>
      <c r="B4" s="26" t="s">
        <v>739</v>
      </c>
      <c r="C4" s="25" t="s">
        <v>740</v>
      </c>
      <c r="D4" s="25" t="s">
        <v>542</v>
      </c>
      <c r="E4" s="25" t="s">
        <v>12</v>
      </c>
      <c r="F4" s="25" t="b">
        <v>1</v>
      </c>
      <c r="G4" s="25" t="s">
        <v>741</v>
      </c>
      <c r="H4" s="25">
        <v>1</v>
      </c>
      <c r="I4" s="25">
        <v>0</v>
      </c>
      <c r="J4" s="25"/>
      <c r="L4" s="12" t="s">
        <v>26</v>
      </c>
      <c r="M4" s="12" t="s">
        <v>27</v>
      </c>
      <c r="N4" s="12" t="s">
        <v>28</v>
      </c>
      <c r="O4" s="12" t="s">
        <v>29</v>
      </c>
      <c r="P4" s="112" t="s">
        <v>5268</v>
      </c>
      <c r="Q4" s="12" t="s">
        <v>31</v>
      </c>
      <c r="R4" s="113" t="s">
        <v>30</v>
      </c>
      <c r="S4" s="113" t="s">
        <v>5106</v>
      </c>
      <c r="T4" s="4"/>
    </row>
    <row r="5" spans="1:20" ht="30" x14ac:dyDescent="0.25">
      <c r="A5" s="25" t="s">
        <v>742</v>
      </c>
      <c r="B5" s="26" t="s">
        <v>743</v>
      </c>
      <c r="C5" s="25" t="s">
        <v>744</v>
      </c>
      <c r="D5" s="25" t="s">
        <v>439</v>
      </c>
      <c r="E5" s="25" t="s">
        <v>12</v>
      </c>
      <c r="F5" s="25" t="b">
        <v>1</v>
      </c>
      <c r="G5" s="25" t="s">
        <v>745</v>
      </c>
      <c r="H5" s="25">
        <v>1</v>
      </c>
      <c r="I5" s="25">
        <v>0</v>
      </c>
      <c r="J5" s="25"/>
      <c r="L5" s="13" t="s">
        <v>37</v>
      </c>
      <c r="M5" s="9" t="s">
        <v>12</v>
      </c>
      <c r="N5" s="9">
        <f t="shared" ref="N5:N10" si="0">COUNTIF($E$1:$E$213,M5)</f>
        <v>26</v>
      </c>
      <c r="O5" s="14">
        <f t="shared" ref="O5:O10" si="1">N5/$N$11</f>
        <v>0.12380952380952381</v>
      </c>
      <c r="P5" s="9">
        <f t="shared" ref="P5:P10" si="2">COUNTIFS($E$1:$E$213,M5,$F$1:$F$213,"TRUE")</f>
        <v>6</v>
      </c>
      <c r="Q5" s="14">
        <f t="shared" ref="Q5:Q10" si="3">P5/$P$11</f>
        <v>0.13333333333333333</v>
      </c>
      <c r="R5" s="4">
        <f>SUMIF($E$1:$E$213,M5,H1:H213)</f>
        <v>6</v>
      </c>
      <c r="S5" s="4">
        <f>SUMIF($E$1:$E$213,M5,I1:I213)</f>
        <v>20</v>
      </c>
      <c r="T5" s="4"/>
    </row>
    <row r="6" spans="1:20" ht="30" x14ac:dyDescent="0.25">
      <c r="A6" s="25" t="s">
        <v>746</v>
      </c>
      <c r="B6" s="26" t="s">
        <v>747</v>
      </c>
      <c r="C6" s="25" t="s">
        <v>748</v>
      </c>
      <c r="D6" s="25" t="s">
        <v>47</v>
      </c>
      <c r="E6" s="25" t="s">
        <v>12</v>
      </c>
      <c r="F6" s="25" t="b">
        <v>1</v>
      </c>
      <c r="G6" s="25" t="s">
        <v>749</v>
      </c>
      <c r="H6" s="25">
        <v>1</v>
      </c>
      <c r="I6" s="25">
        <v>0</v>
      </c>
      <c r="J6" s="25"/>
      <c r="L6" s="9" t="s">
        <v>43</v>
      </c>
      <c r="M6" s="9" t="s">
        <v>44</v>
      </c>
      <c r="N6" s="9">
        <f t="shared" si="0"/>
        <v>0</v>
      </c>
      <c r="O6" s="14">
        <f t="shared" si="1"/>
        <v>0</v>
      </c>
      <c r="P6" s="9">
        <f t="shared" si="2"/>
        <v>0</v>
      </c>
      <c r="Q6" s="14">
        <f t="shared" si="3"/>
        <v>0</v>
      </c>
      <c r="R6" s="4">
        <f>SUMIF($E$1:$E$213,M6,H1:H213)</f>
        <v>0</v>
      </c>
      <c r="S6" s="4">
        <f>SUMIF($E$1:$E$213,M6,I1:I213)</f>
        <v>0</v>
      </c>
      <c r="T6" s="4"/>
    </row>
    <row r="7" spans="1:20" ht="45" x14ac:dyDescent="0.25">
      <c r="A7" s="25" t="s">
        <v>750</v>
      </c>
      <c r="B7" s="26" t="s">
        <v>751</v>
      </c>
      <c r="C7" s="25" t="s">
        <v>752</v>
      </c>
      <c r="D7" s="25" t="s">
        <v>753</v>
      </c>
      <c r="E7" s="25" t="s">
        <v>12</v>
      </c>
      <c r="F7" s="25" t="b">
        <v>0</v>
      </c>
      <c r="G7" s="25" t="s">
        <v>754</v>
      </c>
      <c r="H7" s="25">
        <v>0</v>
      </c>
      <c r="I7" s="25">
        <v>1</v>
      </c>
      <c r="J7" s="25"/>
      <c r="L7" s="9" t="s">
        <v>49</v>
      </c>
      <c r="M7" s="9" t="s">
        <v>50</v>
      </c>
      <c r="N7" s="9">
        <f t="shared" si="0"/>
        <v>0</v>
      </c>
      <c r="O7" s="14">
        <f t="shared" si="1"/>
        <v>0</v>
      </c>
      <c r="P7" s="9">
        <f t="shared" si="2"/>
        <v>0</v>
      </c>
      <c r="Q7" s="14">
        <f t="shared" si="3"/>
        <v>0</v>
      </c>
      <c r="R7" s="4">
        <f>SUMIF($E$1:$E$213,M7,H1:H213)</f>
        <v>0</v>
      </c>
      <c r="S7" s="4">
        <f>SUMIF($E$1:$E$213,M7,I1:I213)</f>
        <v>0</v>
      </c>
      <c r="T7" s="4"/>
    </row>
    <row r="8" spans="1:20" ht="30" x14ac:dyDescent="0.25">
      <c r="A8" s="25" t="s">
        <v>755</v>
      </c>
      <c r="B8" s="26" t="s">
        <v>756</v>
      </c>
      <c r="C8" s="25" t="s">
        <v>757</v>
      </c>
      <c r="D8" s="25" t="s">
        <v>560</v>
      </c>
      <c r="E8" s="25" t="s">
        <v>12</v>
      </c>
      <c r="F8" s="25" t="b">
        <v>0</v>
      </c>
      <c r="G8" s="25" t="s">
        <v>758</v>
      </c>
      <c r="H8" s="25">
        <v>0</v>
      </c>
      <c r="I8" s="25">
        <v>1</v>
      </c>
      <c r="J8" s="25"/>
      <c r="L8" s="9" t="s">
        <v>56</v>
      </c>
      <c r="M8" s="9" t="s">
        <v>57</v>
      </c>
      <c r="N8" s="9">
        <f t="shared" si="0"/>
        <v>67</v>
      </c>
      <c r="O8" s="14">
        <f t="shared" si="1"/>
        <v>0.31904761904761902</v>
      </c>
      <c r="P8" s="9">
        <f>COUNTIFS($E$1:$E$213,M8,$F$1:$F$213,"TRUE")</f>
        <v>11</v>
      </c>
      <c r="Q8" s="14">
        <f t="shared" si="3"/>
        <v>0.24444444444444444</v>
      </c>
      <c r="R8" s="4">
        <f>SUMIF($E$1:$E$213,M8,H1:H213)</f>
        <v>12</v>
      </c>
      <c r="S8" s="4">
        <f>SUMIF($E$1:$E$213,M8,I1:I213)</f>
        <v>61</v>
      </c>
      <c r="T8" s="4"/>
    </row>
    <row r="9" spans="1:20" ht="30" x14ac:dyDescent="0.25">
      <c r="A9" s="25" t="s">
        <v>759</v>
      </c>
      <c r="B9" s="26" t="s">
        <v>760</v>
      </c>
      <c r="C9" s="25" t="s">
        <v>761</v>
      </c>
      <c r="D9" s="25" t="s">
        <v>762</v>
      </c>
      <c r="E9" s="25" t="s">
        <v>12</v>
      </c>
      <c r="F9" s="25" t="b">
        <v>0</v>
      </c>
      <c r="G9" s="25" t="s">
        <v>763</v>
      </c>
      <c r="H9" s="25">
        <v>0</v>
      </c>
      <c r="I9" s="25">
        <v>1</v>
      </c>
      <c r="J9" s="25"/>
      <c r="L9" s="15" t="s">
        <v>62</v>
      </c>
      <c r="M9" s="9" t="s">
        <v>18</v>
      </c>
      <c r="N9" s="9">
        <f t="shared" si="0"/>
        <v>29</v>
      </c>
      <c r="O9" s="14">
        <f t="shared" si="1"/>
        <v>0.1380952380952381</v>
      </c>
      <c r="P9" s="9">
        <f t="shared" si="2"/>
        <v>4</v>
      </c>
      <c r="Q9" s="14">
        <f t="shared" si="3"/>
        <v>8.8888888888888892E-2</v>
      </c>
      <c r="R9" s="4">
        <f>SUMIF($E$1:$E$213,M9,H1:H213)</f>
        <v>4</v>
      </c>
      <c r="S9" s="4">
        <f>SUMIF($E$1:$E$213,M9,I1:I213)</f>
        <v>25</v>
      </c>
      <c r="T9" s="4"/>
    </row>
    <row r="10" spans="1:20" ht="45.75" thickBot="1" x14ac:dyDescent="0.3">
      <c r="A10" s="25" t="s">
        <v>764</v>
      </c>
      <c r="B10" s="26" t="s">
        <v>765</v>
      </c>
      <c r="C10" s="25" t="s">
        <v>766</v>
      </c>
      <c r="D10" s="25" t="s">
        <v>224</v>
      </c>
      <c r="E10" s="25" t="s">
        <v>12</v>
      </c>
      <c r="F10" s="25" t="b">
        <v>0</v>
      </c>
      <c r="G10" s="25" t="s">
        <v>767</v>
      </c>
      <c r="H10" s="25">
        <v>0</v>
      </c>
      <c r="I10" s="25">
        <v>1</v>
      </c>
      <c r="J10" s="25"/>
      <c r="L10" s="9" t="s">
        <v>68</v>
      </c>
      <c r="M10" s="9" t="s">
        <v>24</v>
      </c>
      <c r="N10" s="9">
        <f t="shared" si="0"/>
        <v>88</v>
      </c>
      <c r="O10" s="14">
        <f t="shared" si="1"/>
        <v>0.41904761904761906</v>
      </c>
      <c r="P10" s="9">
        <f t="shared" si="2"/>
        <v>24</v>
      </c>
      <c r="Q10" s="14">
        <f t="shared" si="3"/>
        <v>0.53333333333333333</v>
      </c>
      <c r="R10" s="4">
        <f>SUMIF($E$1:$E$213,M10,H1:H213)</f>
        <v>24</v>
      </c>
      <c r="S10" s="4">
        <f>SUMIF($E$1:$E$213,M10,I1:I213)</f>
        <v>71</v>
      </c>
      <c r="T10" s="4"/>
    </row>
    <row r="11" spans="1:20" ht="45.75" thickBot="1" x14ac:dyDescent="0.3">
      <c r="A11" s="25" t="s">
        <v>768</v>
      </c>
      <c r="B11" s="26" t="s">
        <v>769</v>
      </c>
      <c r="C11" s="25" t="s">
        <v>223</v>
      </c>
      <c r="D11" s="25" t="s">
        <v>60</v>
      </c>
      <c r="E11" s="25" t="s">
        <v>12</v>
      </c>
      <c r="F11" s="25" t="b">
        <v>0</v>
      </c>
      <c r="G11" s="25" t="s">
        <v>770</v>
      </c>
      <c r="H11" s="25">
        <v>0</v>
      </c>
      <c r="I11" s="25">
        <v>1</v>
      </c>
      <c r="J11" s="25"/>
      <c r="L11" s="4"/>
      <c r="M11" s="17" t="s">
        <v>73</v>
      </c>
      <c r="N11" s="18">
        <f>SUM(N5:N10)</f>
        <v>210</v>
      </c>
      <c r="O11" s="19"/>
      <c r="P11" s="18">
        <f>SUM(P5:P10)</f>
        <v>45</v>
      </c>
      <c r="Q11" s="19"/>
      <c r="R11" s="4">
        <f>SUM(R5:R10)</f>
        <v>46</v>
      </c>
      <c r="S11" s="4">
        <f>SUM(S5:S10)</f>
        <v>177</v>
      </c>
      <c r="T11" s="4">
        <f>SUM(R11:S11)</f>
        <v>223</v>
      </c>
    </row>
    <row r="12" spans="1:20" ht="45" x14ac:dyDescent="0.25">
      <c r="A12" s="25" t="s">
        <v>771</v>
      </c>
      <c r="B12" s="26" t="s">
        <v>772</v>
      </c>
      <c r="C12" s="25" t="s">
        <v>773</v>
      </c>
      <c r="D12" s="25" t="s">
        <v>262</v>
      </c>
      <c r="E12" s="25" t="s">
        <v>12</v>
      </c>
      <c r="F12" s="25" t="b">
        <v>1</v>
      </c>
      <c r="G12" s="25" t="s">
        <v>774</v>
      </c>
      <c r="H12" s="25">
        <v>1</v>
      </c>
      <c r="I12" s="25">
        <v>0</v>
      </c>
      <c r="J12" s="25"/>
    </row>
    <row r="13" spans="1:20" ht="30" x14ac:dyDescent="0.25">
      <c r="A13" s="25" t="s">
        <v>775</v>
      </c>
      <c r="B13" s="26" t="s">
        <v>776</v>
      </c>
      <c r="C13" s="25" t="s">
        <v>777</v>
      </c>
      <c r="D13" s="25" t="s">
        <v>753</v>
      </c>
      <c r="E13" s="25" t="s">
        <v>12</v>
      </c>
      <c r="F13" s="25" t="b">
        <v>0</v>
      </c>
      <c r="G13" s="25" t="s">
        <v>778</v>
      </c>
      <c r="H13" s="25">
        <v>0</v>
      </c>
      <c r="I13" s="25">
        <v>1</v>
      </c>
      <c r="J13" s="25"/>
    </row>
    <row r="14" spans="1:20" ht="30" x14ac:dyDescent="0.25">
      <c r="A14" s="25" t="s">
        <v>779</v>
      </c>
      <c r="B14" s="26" t="s">
        <v>780</v>
      </c>
      <c r="C14" s="25" t="s">
        <v>781</v>
      </c>
      <c r="D14" s="25" t="s">
        <v>560</v>
      </c>
      <c r="E14" s="25" t="s">
        <v>12</v>
      </c>
      <c r="F14" s="25" t="b">
        <v>0</v>
      </c>
      <c r="G14" s="25" t="s">
        <v>782</v>
      </c>
      <c r="H14" s="25">
        <v>0</v>
      </c>
      <c r="I14" s="25">
        <v>1</v>
      </c>
      <c r="J14" s="25"/>
    </row>
    <row r="15" spans="1:20" ht="45" x14ac:dyDescent="0.25">
      <c r="A15" s="25" t="s">
        <v>783</v>
      </c>
      <c r="B15" s="26" t="s">
        <v>784</v>
      </c>
      <c r="C15" s="25" t="s">
        <v>785</v>
      </c>
      <c r="D15" s="25" t="s">
        <v>281</v>
      </c>
      <c r="E15" s="25" t="s">
        <v>12</v>
      </c>
      <c r="F15" s="25" t="b">
        <v>0</v>
      </c>
      <c r="G15" s="25" t="s">
        <v>786</v>
      </c>
      <c r="H15" s="25">
        <v>0</v>
      </c>
      <c r="I15" s="25">
        <v>1</v>
      </c>
      <c r="J15" s="25"/>
    </row>
    <row r="16" spans="1:20" ht="45" x14ac:dyDescent="0.25">
      <c r="A16" s="25" t="s">
        <v>787</v>
      </c>
      <c r="B16" s="26" t="s">
        <v>788</v>
      </c>
      <c r="C16" s="25" t="s">
        <v>789</v>
      </c>
      <c r="D16" s="25" t="s">
        <v>114</v>
      </c>
      <c r="E16" s="25" t="s">
        <v>12</v>
      </c>
      <c r="F16" s="25" t="b">
        <v>0</v>
      </c>
      <c r="G16" s="25" t="s">
        <v>790</v>
      </c>
      <c r="H16" s="25">
        <v>0</v>
      </c>
      <c r="I16" s="25">
        <v>1</v>
      </c>
      <c r="J16" s="25"/>
    </row>
    <row r="17" spans="1:10" ht="30" x14ac:dyDescent="0.25">
      <c r="A17" s="25" t="s">
        <v>791</v>
      </c>
      <c r="B17" s="26" t="s">
        <v>792</v>
      </c>
      <c r="C17" s="25" t="s">
        <v>793</v>
      </c>
      <c r="D17" s="25" t="s">
        <v>299</v>
      </c>
      <c r="E17" s="25" t="s">
        <v>12</v>
      </c>
      <c r="F17" s="25" t="b">
        <v>0</v>
      </c>
      <c r="G17" s="25" t="s">
        <v>794</v>
      </c>
      <c r="H17" s="25">
        <v>0</v>
      </c>
      <c r="I17" s="25">
        <v>1</v>
      </c>
      <c r="J17" s="25"/>
    </row>
    <row r="18" spans="1:10" ht="30" x14ac:dyDescent="0.25">
      <c r="A18" s="25" t="s">
        <v>795</v>
      </c>
      <c r="B18" s="26" t="s">
        <v>796</v>
      </c>
      <c r="C18" s="25" t="s">
        <v>797</v>
      </c>
      <c r="D18" s="25" t="s">
        <v>60</v>
      </c>
      <c r="E18" s="25" t="s">
        <v>12</v>
      </c>
      <c r="F18" s="25" t="b">
        <v>0</v>
      </c>
      <c r="G18" s="25" t="s">
        <v>798</v>
      </c>
      <c r="H18" s="25">
        <v>0</v>
      </c>
      <c r="I18" s="25">
        <v>1</v>
      </c>
      <c r="J18" s="25"/>
    </row>
    <row r="19" spans="1:10" ht="45" x14ac:dyDescent="0.25">
      <c r="A19" s="25" t="s">
        <v>799</v>
      </c>
      <c r="B19" s="26" t="s">
        <v>800</v>
      </c>
      <c r="C19" s="25" t="s">
        <v>801</v>
      </c>
      <c r="D19" s="25" t="s">
        <v>802</v>
      </c>
      <c r="E19" s="25" t="s">
        <v>12</v>
      </c>
      <c r="F19" s="25" t="b">
        <v>0</v>
      </c>
      <c r="G19" s="25" t="s">
        <v>803</v>
      </c>
      <c r="H19" s="25">
        <v>0</v>
      </c>
      <c r="I19" s="25">
        <v>1</v>
      </c>
      <c r="J19" s="25"/>
    </row>
    <row r="20" spans="1:10" ht="60" x14ac:dyDescent="0.25">
      <c r="A20" s="25" t="s">
        <v>804</v>
      </c>
      <c r="B20" s="26" t="s">
        <v>805</v>
      </c>
      <c r="C20" s="25" t="s">
        <v>806</v>
      </c>
      <c r="D20" s="25" t="s">
        <v>560</v>
      </c>
      <c r="E20" s="25" t="s">
        <v>12</v>
      </c>
      <c r="F20" s="25" t="b">
        <v>0</v>
      </c>
      <c r="G20" s="25" t="s">
        <v>807</v>
      </c>
      <c r="H20" s="25">
        <v>0</v>
      </c>
      <c r="I20" s="25">
        <v>1</v>
      </c>
      <c r="J20" s="25"/>
    </row>
    <row r="21" spans="1:10" ht="45" x14ac:dyDescent="0.25">
      <c r="A21" s="25" t="s">
        <v>808</v>
      </c>
      <c r="B21" s="26" t="s">
        <v>809</v>
      </c>
      <c r="C21" s="25" t="s">
        <v>810</v>
      </c>
      <c r="D21" s="25" t="s">
        <v>304</v>
      </c>
      <c r="E21" s="25" t="s">
        <v>12</v>
      </c>
      <c r="F21" s="25" t="b">
        <v>0</v>
      </c>
      <c r="G21" s="25" t="s">
        <v>811</v>
      </c>
      <c r="H21" s="25">
        <v>0</v>
      </c>
      <c r="I21" s="25">
        <v>1</v>
      </c>
      <c r="J21" s="25"/>
    </row>
    <row r="22" spans="1:10" x14ac:dyDescent="0.25">
      <c r="A22" s="25" t="s">
        <v>812</v>
      </c>
      <c r="B22" s="26" t="s">
        <v>813</v>
      </c>
      <c r="C22" s="25" t="s">
        <v>814</v>
      </c>
      <c r="D22" s="25" t="s">
        <v>430</v>
      </c>
      <c r="E22" s="25" t="s">
        <v>12</v>
      </c>
      <c r="F22" s="25" t="b">
        <v>0</v>
      </c>
      <c r="G22" s="25" t="s">
        <v>815</v>
      </c>
      <c r="H22" s="25">
        <v>0</v>
      </c>
      <c r="I22" s="25">
        <v>1</v>
      </c>
      <c r="J22" s="25"/>
    </row>
    <row r="23" spans="1:10" ht="45" x14ac:dyDescent="0.25">
      <c r="A23" s="25" t="s">
        <v>816</v>
      </c>
      <c r="B23" s="26" t="s">
        <v>817</v>
      </c>
      <c r="C23" s="25" t="s">
        <v>818</v>
      </c>
      <c r="D23" s="25" t="s">
        <v>87</v>
      </c>
      <c r="E23" s="25" t="s">
        <v>12</v>
      </c>
      <c r="F23" s="25" t="b">
        <v>1</v>
      </c>
      <c r="G23" s="25" t="s">
        <v>819</v>
      </c>
      <c r="H23" s="25">
        <v>1</v>
      </c>
      <c r="I23" s="25">
        <v>0</v>
      </c>
      <c r="J23" s="25"/>
    </row>
    <row r="24" spans="1:10" ht="45" x14ac:dyDescent="0.25">
      <c r="A24" s="25" t="s">
        <v>820</v>
      </c>
      <c r="B24" s="26" t="s">
        <v>821</v>
      </c>
      <c r="C24" s="25" t="s">
        <v>822</v>
      </c>
      <c r="D24" s="25" t="s">
        <v>823</v>
      </c>
      <c r="E24" s="25" t="s">
        <v>12</v>
      </c>
      <c r="F24" s="25" t="b">
        <v>0</v>
      </c>
      <c r="G24" s="25" t="s">
        <v>824</v>
      </c>
      <c r="H24" s="25">
        <v>0</v>
      </c>
      <c r="I24" s="25">
        <v>1</v>
      </c>
      <c r="J24" s="25"/>
    </row>
    <row r="25" spans="1:10" ht="30" x14ac:dyDescent="0.25">
      <c r="A25" s="25" t="s">
        <v>825</v>
      </c>
      <c r="B25" s="26" t="s">
        <v>826</v>
      </c>
      <c r="C25" s="25" t="s">
        <v>827</v>
      </c>
      <c r="D25" s="25" t="s">
        <v>379</v>
      </c>
      <c r="E25" s="25" t="s">
        <v>12</v>
      </c>
      <c r="F25" s="25" t="b">
        <v>0</v>
      </c>
      <c r="G25" s="25" t="s">
        <v>828</v>
      </c>
      <c r="H25" s="25">
        <v>0</v>
      </c>
      <c r="I25" s="25">
        <v>1</v>
      </c>
      <c r="J25" s="25"/>
    </row>
    <row r="26" spans="1:10" ht="30" x14ac:dyDescent="0.25">
      <c r="A26" s="25" t="s">
        <v>829</v>
      </c>
      <c r="B26" s="26" t="s">
        <v>830</v>
      </c>
      <c r="C26" s="25" t="s">
        <v>831</v>
      </c>
      <c r="D26" s="25" t="s">
        <v>234</v>
      </c>
      <c r="E26" s="25" t="s">
        <v>12</v>
      </c>
      <c r="F26" s="25" t="b">
        <v>0</v>
      </c>
      <c r="G26" s="25" t="s">
        <v>832</v>
      </c>
      <c r="H26" s="25">
        <v>0</v>
      </c>
      <c r="I26" s="25">
        <v>1</v>
      </c>
      <c r="J26" s="25"/>
    </row>
    <row r="27" spans="1:10" ht="30" x14ac:dyDescent="0.25">
      <c r="A27" s="25" t="s">
        <v>833</v>
      </c>
      <c r="B27" s="26" t="s">
        <v>834</v>
      </c>
      <c r="C27" s="25" t="s">
        <v>835</v>
      </c>
      <c r="D27" s="25" t="s">
        <v>92</v>
      </c>
      <c r="E27" s="25" t="s">
        <v>18</v>
      </c>
      <c r="F27" s="25" t="b">
        <v>0</v>
      </c>
      <c r="G27" s="25" t="s">
        <v>836</v>
      </c>
      <c r="H27" s="25">
        <v>0</v>
      </c>
      <c r="I27" s="25">
        <v>1</v>
      </c>
      <c r="J27" s="25"/>
    </row>
    <row r="28" spans="1:10" x14ac:dyDescent="0.25">
      <c r="A28" s="25" t="s">
        <v>837</v>
      </c>
      <c r="B28" s="26" t="s">
        <v>838</v>
      </c>
      <c r="C28" s="25" t="s">
        <v>839</v>
      </c>
      <c r="D28" s="25" t="s">
        <v>529</v>
      </c>
      <c r="E28" s="25" t="s">
        <v>18</v>
      </c>
      <c r="F28" s="25" t="b">
        <v>0</v>
      </c>
      <c r="G28" s="25" t="s">
        <v>840</v>
      </c>
      <c r="H28" s="25">
        <v>0</v>
      </c>
      <c r="I28" s="25">
        <v>1</v>
      </c>
      <c r="J28" s="25"/>
    </row>
    <row r="29" spans="1:10" ht="30" x14ac:dyDescent="0.25">
      <c r="A29" s="25" t="s">
        <v>841</v>
      </c>
      <c r="B29" s="26" t="s">
        <v>842</v>
      </c>
      <c r="C29" s="25" t="s">
        <v>843</v>
      </c>
      <c r="D29" s="25" t="s">
        <v>219</v>
      </c>
      <c r="E29" s="25" t="s">
        <v>18</v>
      </c>
      <c r="F29" s="25" t="b">
        <v>1</v>
      </c>
      <c r="G29" s="25" t="s">
        <v>844</v>
      </c>
      <c r="H29" s="25">
        <v>1</v>
      </c>
      <c r="I29" s="25">
        <v>0</v>
      </c>
      <c r="J29" s="25"/>
    </row>
    <row r="30" spans="1:10" ht="30" x14ac:dyDescent="0.25">
      <c r="A30" s="25" t="s">
        <v>845</v>
      </c>
      <c r="B30" s="26" t="s">
        <v>846</v>
      </c>
      <c r="C30" s="25" t="s">
        <v>847</v>
      </c>
      <c r="D30" s="25" t="s">
        <v>399</v>
      </c>
      <c r="E30" s="25" t="s">
        <v>18</v>
      </c>
      <c r="F30" s="25" t="b">
        <v>0</v>
      </c>
      <c r="G30" s="25" t="s">
        <v>848</v>
      </c>
      <c r="H30" s="25">
        <v>0</v>
      </c>
      <c r="I30" s="25">
        <v>1</v>
      </c>
      <c r="J30" s="25"/>
    </row>
    <row r="31" spans="1:10" ht="45" x14ac:dyDescent="0.25">
      <c r="A31" s="25" t="s">
        <v>849</v>
      </c>
      <c r="B31" s="26" t="s">
        <v>850</v>
      </c>
      <c r="C31" s="25" t="s">
        <v>851</v>
      </c>
      <c r="D31" s="25" t="s">
        <v>92</v>
      </c>
      <c r="E31" s="25" t="s">
        <v>18</v>
      </c>
      <c r="F31" s="25" t="b">
        <v>0</v>
      </c>
      <c r="G31" s="25" t="s">
        <v>852</v>
      </c>
      <c r="H31" s="25">
        <v>0</v>
      </c>
      <c r="I31" s="25">
        <v>1</v>
      </c>
      <c r="J31" s="25"/>
    </row>
    <row r="32" spans="1:10" ht="45" x14ac:dyDescent="0.25">
      <c r="A32" s="25" t="s">
        <v>853</v>
      </c>
      <c r="B32" s="26" t="s">
        <v>854</v>
      </c>
      <c r="C32" s="25" t="s">
        <v>855</v>
      </c>
      <c r="D32" s="25" t="s">
        <v>262</v>
      </c>
      <c r="E32" s="25" t="s">
        <v>18</v>
      </c>
      <c r="F32" s="25" t="b">
        <v>0</v>
      </c>
      <c r="G32" s="25" t="s">
        <v>856</v>
      </c>
      <c r="H32" s="25">
        <v>0</v>
      </c>
      <c r="I32" s="25">
        <v>1</v>
      </c>
      <c r="J32" s="25"/>
    </row>
    <row r="33" spans="1:10" ht="30" x14ac:dyDescent="0.25">
      <c r="A33" s="25" t="s">
        <v>857</v>
      </c>
      <c r="B33" s="26" t="s">
        <v>858</v>
      </c>
      <c r="C33" s="25" t="s">
        <v>859</v>
      </c>
      <c r="D33" s="25" t="s">
        <v>224</v>
      </c>
      <c r="E33" s="25" t="s">
        <v>18</v>
      </c>
      <c r="F33" s="25" t="b">
        <v>0</v>
      </c>
      <c r="G33" s="25" t="s">
        <v>860</v>
      </c>
      <c r="H33" s="25">
        <v>0</v>
      </c>
      <c r="I33" s="25">
        <v>1</v>
      </c>
      <c r="J33" s="25"/>
    </row>
    <row r="34" spans="1:10" ht="30" x14ac:dyDescent="0.25">
      <c r="A34" s="25" t="s">
        <v>861</v>
      </c>
      <c r="B34" s="26" t="s">
        <v>862</v>
      </c>
      <c r="C34" s="25" t="s">
        <v>863</v>
      </c>
      <c r="D34" s="25" t="s">
        <v>123</v>
      </c>
      <c r="E34" s="25" t="s">
        <v>18</v>
      </c>
      <c r="F34" s="25" t="b">
        <v>0</v>
      </c>
      <c r="G34" s="25" t="s">
        <v>864</v>
      </c>
      <c r="H34" s="25">
        <v>0</v>
      </c>
      <c r="I34" s="25">
        <v>1</v>
      </c>
      <c r="J34" s="25"/>
    </row>
    <row r="35" spans="1:10" ht="45" x14ac:dyDescent="0.25">
      <c r="A35" s="25" t="s">
        <v>865</v>
      </c>
      <c r="B35" s="26" t="s">
        <v>866</v>
      </c>
      <c r="C35" s="25" t="s">
        <v>867</v>
      </c>
      <c r="D35" s="25" t="s">
        <v>224</v>
      </c>
      <c r="E35" s="25" t="s">
        <v>18</v>
      </c>
      <c r="F35" s="25" t="b">
        <v>0</v>
      </c>
      <c r="G35" s="25" t="s">
        <v>868</v>
      </c>
      <c r="H35" s="25">
        <v>0</v>
      </c>
      <c r="I35" s="25">
        <v>1</v>
      </c>
      <c r="J35" s="25"/>
    </row>
    <row r="36" spans="1:10" x14ac:dyDescent="0.25">
      <c r="A36" s="25" t="s">
        <v>869</v>
      </c>
      <c r="B36" s="26" t="s">
        <v>870</v>
      </c>
      <c r="C36" s="25" t="s">
        <v>871</v>
      </c>
      <c r="D36" s="25" t="s">
        <v>762</v>
      </c>
      <c r="E36" s="25" t="s">
        <v>18</v>
      </c>
      <c r="F36" s="25" t="b">
        <v>0</v>
      </c>
      <c r="G36" s="25" t="s">
        <v>872</v>
      </c>
      <c r="H36" s="25">
        <v>0</v>
      </c>
      <c r="I36" s="25">
        <v>1</v>
      </c>
      <c r="J36" s="25"/>
    </row>
    <row r="37" spans="1:10" ht="45" x14ac:dyDescent="0.25">
      <c r="A37" s="25" t="s">
        <v>873</v>
      </c>
      <c r="B37" s="26" t="s">
        <v>874</v>
      </c>
      <c r="C37" s="25" t="s">
        <v>875</v>
      </c>
      <c r="D37" s="25" t="s">
        <v>66</v>
      </c>
      <c r="E37" s="25" t="s">
        <v>18</v>
      </c>
      <c r="F37" s="25" t="b">
        <v>0</v>
      </c>
      <c r="G37" s="25" t="s">
        <v>876</v>
      </c>
      <c r="H37" s="25">
        <v>0</v>
      </c>
      <c r="I37" s="25">
        <v>1</v>
      </c>
      <c r="J37" s="25"/>
    </row>
    <row r="38" spans="1:10" ht="30" x14ac:dyDescent="0.25">
      <c r="A38" s="25" t="s">
        <v>877</v>
      </c>
      <c r="B38" s="26" t="s">
        <v>878</v>
      </c>
      <c r="C38" s="25" t="s">
        <v>879</v>
      </c>
      <c r="D38" s="25" t="s">
        <v>299</v>
      </c>
      <c r="E38" s="25" t="s">
        <v>18</v>
      </c>
      <c r="F38" s="25" t="b">
        <v>0</v>
      </c>
      <c r="G38" s="25" t="s">
        <v>880</v>
      </c>
      <c r="H38" s="25">
        <v>0</v>
      </c>
      <c r="I38" s="25">
        <v>1</v>
      </c>
      <c r="J38" s="25"/>
    </row>
    <row r="39" spans="1:10" ht="45" x14ac:dyDescent="0.25">
      <c r="A39" s="25" t="s">
        <v>881</v>
      </c>
      <c r="B39" s="26" t="s">
        <v>882</v>
      </c>
      <c r="C39" s="25" t="s">
        <v>883</v>
      </c>
      <c r="D39" s="25" t="s">
        <v>884</v>
      </c>
      <c r="E39" s="25" t="s">
        <v>18</v>
      </c>
      <c r="F39" s="25" t="b">
        <v>0</v>
      </c>
      <c r="G39" s="25" t="s">
        <v>885</v>
      </c>
      <c r="H39" s="25">
        <v>0</v>
      </c>
      <c r="I39" s="25">
        <v>1</v>
      </c>
      <c r="J39" s="25"/>
    </row>
    <row r="40" spans="1:10" ht="45" x14ac:dyDescent="0.25">
      <c r="A40" s="25" t="s">
        <v>886</v>
      </c>
      <c r="B40" s="26" t="s">
        <v>887</v>
      </c>
      <c r="C40" s="25" t="s">
        <v>888</v>
      </c>
      <c r="D40" s="25" t="s">
        <v>889</v>
      </c>
      <c r="E40" s="25" t="s">
        <v>18</v>
      </c>
      <c r="F40" s="25" t="b">
        <v>0</v>
      </c>
      <c r="G40" s="25" t="s">
        <v>890</v>
      </c>
      <c r="H40" s="25">
        <v>0</v>
      </c>
      <c r="I40" s="25">
        <v>1</v>
      </c>
      <c r="J40" s="25"/>
    </row>
    <row r="41" spans="1:10" ht="60" x14ac:dyDescent="0.25">
      <c r="A41" s="25" t="s">
        <v>891</v>
      </c>
      <c r="B41" s="26" t="s">
        <v>892</v>
      </c>
      <c r="C41" s="25" t="s">
        <v>893</v>
      </c>
      <c r="D41" s="25" t="s">
        <v>555</v>
      </c>
      <c r="E41" s="25" t="s">
        <v>18</v>
      </c>
      <c r="F41" s="25" t="b">
        <v>0</v>
      </c>
      <c r="G41" s="25" t="s">
        <v>894</v>
      </c>
      <c r="H41" s="25">
        <v>0</v>
      </c>
      <c r="I41" s="25">
        <v>1</v>
      </c>
      <c r="J41" s="25"/>
    </row>
    <row r="42" spans="1:10" ht="30" x14ac:dyDescent="0.25">
      <c r="A42" s="25" t="s">
        <v>895</v>
      </c>
      <c r="B42" s="26" t="s">
        <v>896</v>
      </c>
      <c r="C42" s="25" t="s">
        <v>897</v>
      </c>
      <c r="D42" s="25" t="s">
        <v>475</v>
      </c>
      <c r="E42" s="25" t="s">
        <v>18</v>
      </c>
      <c r="F42" s="25" t="b">
        <v>0</v>
      </c>
      <c r="G42" s="25" t="s">
        <v>898</v>
      </c>
      <c r="H42" s="25">
        <v>0</v>
      </c>
      <c r="I42" s="25">
        <v>1</v>
      </c>
      <c r="J42" s="25"/>
    </row>
    <row r="43" spans="1:10" ht="45" x14ac:dyDescent="0.25">
      <c r="A43" s="25" t="s">
        <v>899</v>
      </c>
      <c r="B43" s="26" t="s">
        <v>900</v>
      </c>
      <c r="C43" s="25" t="s">
        <v>901</v>
      </c>
      <c r="D43" s="25" t="s">
        <v>379</v>
      </c>
      <c r="E43" s="25" t="s">
        <v>18</v>
      </c>
      <c r="F43" s="25" t="b">
        <v>0</v>
      </c>
      <c r="G43" s="25" t="s">
        <v>902</v>
      </c>
      <c r="H43" s="25">
        <v>0</v>
      </c>
      <c r="I43" s="25">
        <v>1</v>
      </c>
      <c r="J43" s="25"/>
    </row>
    <row r="44" spans="1:10" ht="45" x14ac:dyDescent="0.25">
      <c r="A44" s="25" t="s">
        <v>903</v>
      </c>
      <c r="B44" s="26" t="s">
        <v>900</v>
      </c>
      <c r="C44" s="25" t="s">
        <v>904</v>
      </c>
      <c r="D44" s="25" t="s">
        <v>172</v>
      </c>
      <c r="E44" s="25" t="s">
        <v>18</v>
      </c>
      <c r="F44" s="25" t="b">
        <v>0</v>
      </c>
      <c r="G44" s="25" t="s">
        <v>905</v>
      </c>
      <c r="H44" s="25">
        <v>0</v>
      </c>
      <c r="I44" s="25">
        <v>1</v>
      </c>
      <c r="J44" s="25"/>
    </row>
    <row r="45" spans="1:10" ht="30" x14ac:dyDescent="0.25">
      <c r="A45" s="25" t="s">
        <v>906</v>
      </c>
      <c r="B45" s="26" t="s">
        <v>907</v>
      </c>
      <c r="C45" s="25" t="s">
        <v>908</v>
      </c>
      <c r="D45" s="25" t="s">
        <v>92</v>
      </c>
      <c r="E45" s="25" t="s">
        <v>18</v>
      </c>
      <c r="F45" s="25" t="b">
        <v>1</v>
      </c>
      <c r="G45" s="25" t="s">
        <v>909</v>
      </c>
      <c r="H45" s="25">
        <v>1</v>
      </c>
      <c r="I45" s="25">
        <v>0</v>
      </c>
      <c r="J45" s="25"/>
    </row>
    <row r="46" spans="1:10" ht="30" x14ac:dyDescent="0.25">
      <c r="A46" s="25" t="s">
        <v>910</v>
      </c>
      <c r="B46" s="26" t="s">
        <v>911</v>
      </c>
      <c r="C46" s="25" t="s">
        <v>912</v>
      </c>
      <c r="D46" s="25" t="s">
        <v>60</v>
      </c>
      <c r="E46" s="25" t="s">
        <v>18</v>
      </c>
      <c r="F46" s="25" t="b">
        <v>0</v>
      </c>
      <c r="G46" s="25" t="s">
        <v>913</v>
      </c>
      <c r="H46" s="25">
        <v>0</v>
      </c>
      <c r="I46" s="25">
        <v>1</v>
      </c>
      <c r="J46" s="25"/>
    </row>
    <row r="47" spans="1:10" ht="45" x14ac:dyDescent="0.25">
      <c r="A47" s="25" t="s">
        <v>914</v>
      </c>
      <c r="B47" s="26" t="s">
        <v>915</v>
      </c>
      <c r="C47" s="25" t="s">
        <v>916</v>
      </c>
      <c r="D47" s="25" t="s">
        <v>267</v>
      </c>
      <c r="E47" s="25" t="s">
        <v>18</v>
      </c>
      <c r="F47" s="25" t="b">
        <v>0</v>
      </c>
      <c r="G47" s="25" t="s">
        <v>917</v>
      </c>
      <c r="H47" s="25">
        <v>0</v>
      </c>
      <c r="I47" s="25">
        <v>1</v>
      </c>
      <c r="J47" s="25"/>
    </row>
    <row r="48" spans="1:10" ht="30" x14ac:dyDescent="0.25">
      <c r="A48" s="25" t="s">
        <v>918</v>
      </c>
      <c r="B48" s="26" t="s">
        <v>919</v>
      </c>
      <c r="C48" s="25" t="s">
        <v>920</v>
      </c>
      <c r="D48" s="25" t="s">
        <v>753</v>
      </c>
      <c r="E48" s="25" t="s">
        <v>18</v>
      </c>
      <c r="F48" s="25" t="b">
        <v>1</v>
      </c>
      <c r="G48" s="25" t="s">
        <v>921</v>
      </c>
      <c r="H48" s="25">
        <v>1</v>
      </c>
      <c r="I48" s="25">
        <v>0</v>
      </c>
      <c r="J48" s="25"/>
    </row>
    <row r="49" spans="1:10" ht="30" x14ac:dyDescent="0.25">
      <c r="A49" s="25" t="s">
        <v>922</v>
      </c>
      <c r="B49" s="26" t="s">
        <v>923</v>
      </c>
      <c r="C49" s="25" t="s">
        <v>924</v>
      </c>
      <c r="D49" s="25" t="s">
        <v>47</v>
      </c>
      <c r="E49" s="25" t="s">
        <v>18</v>
      </c>
      <c r="F49" s="25" t="b">
        <v>0</v>
      </c>
      <c r="G49" s="25" t="s">
        <v>925</v>
      </c>
      <c r="H49" s="25">
        <v>0</v>
      </c>
      <c r="I49" s="25">
        <v>1</v>
      </c>
      <c r="J49" s="25"/>
    </row>
    <row r="50" spans="1:10" ht="105" x14ac:dyDescent="0.25">
      <c r="A50" s="25" t="s">
        <v>926</v>
      </c>
      <c r="B50" s="26" t="s">
        <v>927</v>
      </c>
      <c r="C50" s="25" t="s">
        <v>928</v>
      </c>
      <c r="D50" s="25" t="s">
        <v>929</v>
      </c>
      <c r="E50" s="25" t="s">
        <v>18</v>
      </c>
      <c r="F50" s="25" t="b">
        <v>0</v>
      </c>
      <c r="G50" s="25" t="s">
        <v>930</v>
      </c>
      <c r="H50" s="25">
        <v>0</v>
      </c>
      <c r="I50" s="25">
        <v>1</v>
      </c>
      <c r="J50" s="25" t="s">
        <v>5308</v>
      </c>
    </row>
    <row r="51" spans="1:10" x14ac:dyDescent="0.25">
      <c r="A51" s="25"/>
      <c r="B51" s="26"/>
      <c r="C51" s="25"/>
      <c r="D51" s="25"/>
      <c r="E51" s="25" t="s">
        <v>24</v>
      </c>
      <c r="F51" s="25"/>
      <c r="G51" s="25"/>
      <c r="H51" s="25"/>
      <c r="I51" s="25">
        <v>2</v>
      </c>
      <c r="J51" s="25"/>
    </row>
    <row r="52" spans="1:10" ht="30" x14ac:dyDescent="0.25">
      <c r="A52" s="25" t="s">
        <v>931</v>
      </c>
      <c r="B52" s="26" t="s">
        <v>932</v>
      </c>
      <c r="C52" s="25" t="s">
        <v>933</v>
      </c>
      <c r="D52" s="25" t="s">
        <v>371</v>
      </c>
      <c r="E52" s="25" t="s">
        <v>18</v>
      </c>
      <c r="F52" s="25" t="b">
        <v>1</v>
      </c>
      <c r="G52" s="25" t="s">
        <v>934</v>
      </c>
      <c r="H52" s="25">
        <v>1</v>
      </c>
      <c r="I52" s="25">
        <v>0</v>
      </c>
      <c r="J52" s="25"/>
    </row>
    <row r="53" spans="1:10" ht="30" x14ac:dyDescent="0.25">
      <c r="A53" s="25" t="s">
        <v>935</v>
      </c>
      <c r="B53" s="26" t="s">
        <v>826</v>
      </c>
      <c r="C53" s="25" t="s">
        <v>936</v>
      </c>
      <c r="D53" s="25" t="s">
        <v>937</v>
      </c>
      <c r="E53" s="25" t="s">
        <v>18</v>
      </c>
      <c r="F53" s="25" t="b">
        <v>0</v>
      </c>
      <c r="G53" s="25" t="s">
        <v>938</v>
      </c>
      <c r="H53" s="25">
        <v>0</v>
      </c>
      <c r="I53" s="25">
        <v>1</v>
      </c>
      <c r="J53" s="25"/>
    </row>
    <row r="54" spans="1:10" ht="45" x14ac:dyDescent="0.25">
      <c r="A54" s="25" t="s">
        <v>939</v>
      </c>
      <c r="B54" s="26" t="s">
        <v>940</v>
      </c>
      <c r="C54" s="25" t="s">
        <v>941</v>
      </c>
      <c r="D54" s="25" t="s">
        <v>884</v>
      </c>
      <c r="E54" s="25" t="s">
        <v>18</v>
      </c>
      <c r="F54" s="25" t="b">
        <v>0</v>
      </c>
      <c r="G54" s="25" t="s">
        <v>942</v>
      </c>
      <c r="H54" s="25">
        <v>0</v>
      </c>
      <c r="I54" s="25">
        <v>1</v>
      </c>
      <c r="J54" s="25"/>
    </row>
    <row r="55" spans="1:10" x14ac:dyDescent="0.25">
      <c r="A55" s="25" t="s">
        <v>943</v>
      </c>
      <c r="B55" s="26" t="s">
        <v>944</v>
      </c>
      <c r="C55" s="25" t="s">
        <v>945</v>
      </c>
      <c r="D55" s="25" t="s">
        <v>560</v>
      </c>
      <c r="E55" s="25" t="s">
        <v>18</v>
      </c>
      <c r="F55" s="25" t="b">
        <v>0</v>
      </c>
      <c r="G55" s="25" t="s">
        <v>946</v>
      </c>
      <c r="H55" s="25">
        <v>0</v>
      </c>
      <c r="I55" s="25">
        <v>1</v>
      </c>
      <c r="J55" s="25"/>
    </row>
    <row r="56" spans="1:10" ht="30" x14ac:dyDescent="0.25">
      <c r="A56" s="25" t="s">
        <v>947</v>
      </c>
      <c r="B56" s="26" t="s">
        <v>948</v>
      </c>
      <c r="C56" s="25" t="s">
        <v>949</v>
      </c>
      <c r="D56" s="25" t="s">
        <v>140</v>
      </c>
      <c r="E56" s="25" t="s">
        <v>18</v>
      </c>
      <c r="F56" s="25" t="b">
        <v>0</v>
      </c>
      <c r="G56" s="25" t="s">
        <v>950</v>
      </c>
      <c r="H56" s="25">
        <v>0</v>
      </c>
      <c r="I56" s="25">
        <v>1</v>
      </c>
      <c r="J56" s="25"/>
    </row>
    <row r="57" spans="1:10" ht="75" x14ac:dyDescent="0.25">
      <c r="A57" s="25" t="s">
        <v>951</v>
      </c>
      <c r="B57" s="26" t="s">
        <v>952</v>
      </c>
      <c r="C57" s="25" t="s">
        <v>953</v>
      </c>
      <c r="D57" s="25" t="s">
        <v>219</v>
      </c>
      <c r="E57" s="25" t="s">
        <v>24</v>
      </c>
      <c r="F57" s="25" t="b">
        <v>1</v>
      </c>
      <c r="G57" s="25" t="s">
        <v>954</v>
      </c>
      <c r="H57" s="25">
        <v>2</v>
      </c>
      <c r="I57" s="25">
        <v>1</v>
      </c>
      <c r="J57" s="25" t="s">
        <v>5314</v>
      </c>
    </row>
    <row r="58" spans="1:10" ht="30" x14ac:dyDescent="0.25">
      <c r="A58" s="25" t="s">
        <v>955</v>
      </c>
      <c r="B58" s="26" t="s">
        <v>956</v>
      </c>
      <c r="C58" s="25" t="s">
        <v>957</v>
      </c>
      <c r="D58" s="25" t="s">
        <v>958</v>
      </c>
      <c r="E58" s="25" t="s">
        <v>12</v>
      </c>
      <c r="F58" s="25" t="b">
        <v>1</v>
      </c>
      <c r="G58" s="25" t="s">
        <v>959</v>
      </c>
      <c r="H58" s="114">
        <v>1</v>
      </c>
      <c r="I58" s="114">
        <v>0</v>
      </c>
      <c r="J58" s="32" t="s">
        <v>5315</v>
      </c>
    </row>
    <row r="59" spans="1:10" ht="30" x14ac:dyDescent="0.25">
      <c r="A59" s="25" t="s">
        <v>960</v>
      </c>
      <c r="B59" s="26" t="s">
        <v>834</v>
      </c>
      <c r="C59" s="25" t="s">
        <v>961</v>
      </c>
      <c r="D59" s="25" t="s">
        <v>379</v>
      </c>
      <c r="E59" s="25" t="s">
        <v>24</v>
      </c>
      <c r="F59" s="25" t="b">
        <v>0</v>
      </c>
      <c r="G59" s="25" t="s">
        <v>962</v>
      </c>
      <c r="H59" s="25">
        <v>0</v>
      </c>
      <c r="I59" s="25">
        <v>1</v>
      </c>
      <c r="J59" s="25"/>
    </row>
    <row r="60" spans="1:10" ht="30" x14ac:dyDescent="0.25">
      <c r="A60" s="25" t="s">
        <v>963</v>
      </c>
      <c r="B60" s="26" t="s">
        <v>964</v>
      </c>
      <c r="C60" s="25" t="s">
        <v>965</v>
      </c>
      <c r="D60" s="25" t="s">
        <v>555</v>
      </c>
      <c r="E60" s="25" t="s">
        <v>24</v>
      </c>
      <c r="F60" s="25" t="b">
        <v>0</v>
      </c>
      <c r="G60" s="25" t="s">
        <v>966</v>
      </c>
      <c r="H60" s="25">
        <v>0</v>
      </c>
      <c r="I60" s="25">
        <v>1</v>
      </c>
      <c r="J60" s="25"/>
    </row>
    <row r="61" spans="1:10" ht="30" x14ac:dyDescent="0.25">
      <c r="A61" s="25" t="s">
        <v>967</v>
      </c>
      <c r="B61" s="26" t="s">
        <v>964</v>
      </c>
      <c r="C61" s="25" t="s">
        <v>968</v>
      </c>
      <c r="D61" s="25" t="s">
        <v>513</v>
      </c>
      <c r="E61" s="25" t="s">
        <v>24</v>
      </c>
      <c r="F61" s="25" t="b">
        <v>1</v>
      </c>
      <c r="G61" s="25" t="s">
        <v>969</v>
      </c>
      <c r="H61" s="25">
        <v>1</v>
      </c>
      <c r="I61" s="25">
        <v>0</v>
      </c>
      <c r="J61" s="25"/>
    </row>
    <row r="62" spans="1:10" ht="75" x14ac:dyDescent="0.25">
      <c r="A62" s="25" t="s">
        <v>970</v>
      </c>
      <c r="B62" s="26" t="s">
        <v>971</v>
      </c>
      <c r="C62" s="25" t="s">
        <v>972</v>
      </c>
      <c r="D62" s="25" t="s">
        <v>399</v>
      </c>
      <c r="E62" s="25" t="s">
        <v>24</v>
      </c>
      <c r="F62" s="25" t="b">
        <v>1</v>
      </c>
      <c r="G62" s="25" t="s">
        <v>973</v>
      </c>
      <c r="H62" s="25">
        <v>1</v>
      </c>
      <c r="I62" s="25">
        <v>0</v>
      </c>
      <c r="J62" s="25"/>
    </row>
    <row r="63" spans="1:10" ht="45" x14ac:dyDescent="0.25">
      <c r="A63" s="25" t="s">
        <v>974</v>
      </c>
      <c r="B63" s="26" t="s">
        <v>975</v>
      </c>
      <c r="C63" s="25" t="s">
        <v>976</v>
      </c>
      <c r="D63" s="25" t="s">
        <v>889</v>
      </c>
      <c r="E63" s="25" t="s">
        <v>24</v>
      </c>
      <c r="F63" s="25" t="b">
        <v>0</v>
      </c>
      <c r="G63" s="25" t="s">
        <v>977</v>
      </c>
      <c r="H63" s="25">
        <v>0</v>
      </c>
      <c r="I63" s="25">
        <v>1</v>
      </c>
      <c r="J63" s="25"/>
    </row>
    <row r="64" spans="1:10" ht="45" x14ac:dyDescent="0.25">
      <c r="A64" s="25" t="s">
        <v>978</v>
      </c>
      <c r="B64" s="26" t="s">
        <v>979</v>
      </c>
      <c r="C64" s="25" t="s">
        <v>980</v>
      </c>
      <c r="D64" s="25" t="s">
        <v>496</v>
      </c>
      <c r="E64" s="25" t="s">
        <v>24</v>
      </c>
      <c r="F64" s="25" t="b">
        <v>1</v>
      </c>
      <c r="G64" s="25" t="s">
        <v>981</v>
      </c>
      <c r="H64" s="25">
        <v>1</v>
      </c>
      <c r="I64" s="25">
        <v>0</v>
      </c>
      <c r="J64" s="25"/>
    </row>
    <row r="65" spans="1:10" ht="30" x14ac:dyDescent="0.25">
      <c r="A65" s="25" t="s">
        <v>982</v>
      </c>
      <c r="B65" s="26" t="s">
        <v>983</v>
      </c>
      <c r="C65" s="25" t="s">
        <v>984</v>
      </c>
      <c r="D65" s="25" t="s">
        <v>802</v>
      </c>
      <c r="E65" s="25" t="s">
        <v>24</v>
      </c>
      <c r="F65" s="25" t="b">
        <v>0</v>
      </c>
      <c r="G65" s="25" t="s">
        <v>985</v>
      </c>
      <c r="H65" s="25">
        <v>0</v>
      </c>
      <c r="I65" s="25">
        <v>1</v>
      </c>
      <c r="J65" s="25"/>
    </row>
    <row r="66" spans="1:10" ht="30" x14ac:dyDescent="0.25">
      <c r="A66" s="25" t="s">
        <v>986</v>
      </c>
      <c r="B66" s="26" t="s">
        <v>983</v>
      </c>
      <c r="C66" s="25" t="s">
        <v>987</v>
      </c>
      <c r="D66" s="25" t="s">
        <v>203</v>
      </c>
      <c r="E66" s="25" t="s">
        <v>24</v>
      </c>
      <c r="F66" s="25" t="b">
        <v>1</v>
      </c>
      <c r="G66" s="25" t="s">
        <v>988</v>
      </c>
      <c r="H66" s="25">
        <v>1</v>
      </c>
      <c r="I66" s="25">
        <v>0</v>
      </c>
      <c r="J66" s="25"/>
    </row>
    <row r="67" spans="1:10" ht="30" x14ac:dyDescent="0.25">
      <c r="A67" s="25" t="s">
        <v>989</v>
      </c>
      <c r="B67" s="26" t="s">
        <v>990</v>
      </c>
      <c r="C67" s="25" t="s">
        <v>991</v>
      </c>
      <c r="D67" s="25" t="s">
        <v>753</v>
      </c>
      <c r="E67" s="25" t="s">
        <v>24</v>
      </c>
      <c r="F67" s="25" t="b">
        <v>0</v>
      </c>
      <c r="G67" s="25" t="s">
        <v>992</v>
      </c>
      <c r="H67" s="25">
        <v>0</v>
      </c>
      <c r="I67" s="25">
        <v>1</v>
      </c>
      <c r="J67" s="25"/>
    </row>
    <row r="68" spans="1:10" x14ac:dyDescent="0.25">
      <c r="A68" s="25" t="s">
        <v>993</v>
      </c>
      <c r="B68" s="26" t="s">
        <v>990</v>
      </c>
      <c r="C68" s="25" t="s">
        <v>994</v>
      </c>
      <c r="D68" s="25" t="s">
        <v>290</v>
      </c>
      <c r="E68" s="25" t="s">
        <v>24</v>
      </c>
      <c r="F68" s="25" t="b">
        <v>0</v>
      </c>
      <c r="G68" s="25" t="s">
        <v>995</v>
      </c>
      <c r="H68" s="25">
        <v>0</v>
      </c>
      <c r="I68" s="25">
        <v>1</v>
      </c>
      <c r="J68" s="25"/>
    </row>
    <row r="69" spans="1:10" ht="30" x14ac:dyDescent="0.25">
      <c r="A69" s="25" t="s">
        <v>996</v>
      </c>
      <c r="B69" s="26" t="s">
        <v>997</v>
      </c>
      <c r="C69" s="25" t="s">
        <v>998</v>
      </c>
      <c r="D69" s="25" t="s">
        <v>304</v>
      </c>
      <c r="E69" s="25" t="s">
        <v>24</v>
      </c>
      <c r="F69" s="25" t="b">
        <v>1</v>
      </c>
      <c r="G69" s="25" t="s">
        <v>999</v>
      </c>
      <c r="H69" s="25">
        <v>1</v>
      </c>
      <c r="I69" s="25">
        <v>0</v>
      </c>
      <c r="J69" s="25"/>
    </row>
    <row r="70" spans="1:10" ht="30" x14ac:dyDescent="0.25">
      <c r="A70" s="25" t="s">
        <v>1000</v>
      </c>
      <c r="B70" s="26" t="s">
        <v>735</v>
      </c>
      <c r="C70" s="25" t="s">
        <v>1001</v>
      </c>
      <c r="D70" s="25" t="s">
        <v>164</v>
      </c>
      <c r="E70" s="25" t="s">
        <v>24</v>
      </c>
      <c r="F70" s="25" t="b">
        <v>0</v>
      </c>
      <c r="G70" s="25" t="s">
        <v>1002</v>
      </c>
      <c r="H70" s="25">
        <v>0</v>
      </c>
      <c r="I70" s="25">
        <v>1</v>
      </c>
      <c r="J70" s="25"/>
    </row>
    <row r="71" spans="1:10" ht="30" x14ac:dyDescent="0.25">
      <c r="A71" s="25" t="s">
        <v>1003</v>
      </c>
      <c r="B71" s="26" t="s">
        <v>1004</v>
      </c>
      <c r="C71" s="25" t="s">
        <v>1005</v>
      </c>
      <c r="D71" s="25" t="s">
        <v>1006</v>
      </c>
      <c r="E71" s="25" t="s">
        <v>24</v>
      </c>
      <c r="F71" s="25" t="b">
        <v>0</v>
      </c>
      <c r="G71" s="25" t="s">
        <v>1007</v>
      </c>
      <c r="H71" s="25">
        <v>0</v>
      </c>
      <c r="I71" s="25">
        <v>1</v>
      </c>
      <c r="J71" s="25"/>
    </row>
    <row r="72" spans="1:10" ht="75" x14ac:dyDescent="0.25">
      <c r="A72" s="25" t="s">
        <v>1008</v>
      </c>
      <c r="B72" s="26" t="s">
        <v>1009</v>
      </c>
      <c r="C72" s="25" t="s">
        <v>1010</v>
      </c>
      <c r="D72" s="25" t="s">
        <v>82</v>
      </c>
      <c r="E72" s="25" t="s">
        <v>24</v>
      </c>
      <c r="F72" s="25" t="b">
        <v>0</v>
      </c>
      <c r="G72" s="25" t="s">
        <v>1011</v>
      </c>
      <c r="H72" s="25">
        <v>0</v>
      </c>
      <c r="I72" s="25">
        <v>1</v>
      </c>
      <c r="J72" s="25" t="s">
        <v>5309</v>
      </c>
    </row>
    <row r="73" spans="1:10" ht="30" x14ac:dyDescent="0.25">
      <c r="A73" s="25" t="s">
        <v>1012</v>
      </c>
      <c r="B73" s="26" t="s">
        <v>1013</v>
      </c>
      <c r="C73" s="25" t="s">
        <v>1014</v>
      </c>
      <c r="D73" s="25" t="s">
        <v>272</v>
      </c>
      <c r="E73" s="25" t="s">
        <v>24</v>
      </c>
      <c r="F73" s="25" t="b">
        <v>1</v>
      </c>
      <c r="G73" s="25" t="s">
        <v>1015</v>
      </c>
      <c r="H73" s="25">
        <v>1</v>
      </c>
      <c r="I73" s="25">
        <v>0</v>
      </c>
    </row>
    <row r="74" spans="1:10" ht="30" x14ac:dyDescent="0.25">
      <c r="A74" s="25" t="s">
        <v>1016</v>
      </c>
      <c r="B74" s="26" t="s">
        <v>1013</v>
      </c>
      <c r="C74" s="25" t="s">
        <v>1017</v>
      </c>
      <c r="D74" s="25" t="s">
        <v>802</v>
      </c>
      <c r="E74" s="25" t="s">
        <v>24</v>
      </c>
      <c r="F74" s="25" t="b">
        <v>0</v>
      </c>
      <c r="G74" s="25" t="s">
        <v>1018</v>
      </c>
      <c r="H74" s="25">
        <v>0</v>
      </c>
      <c r="I74" s="25">
        <v>1</v>
      </c>
      <c r="J74" s="25"/>
    </row>
    <row r="75" spans="1:10" ht="45" x14ac:dyDescent="0.25">
      <c r="A75" s="25" t="s">
        <v>1019</v>
      </c>
      <c r="B75" s="26" t="s">
        <v>1020</v>
      </c>
      <c r="C75" s="25" t="s">
        <v>1021</v>
      </c>
      <c r="D75" s="25" t="s">
        <v>555</v>
      </c>
      <c r="E75" s="25" t="s">
        <v>24</v>
      </c>
      <c r="F75" s="25" t="b">
        <v>1</v>
      </c>
      <c r="G75" s="25" t="s">
        <v>1022</v>
      </c>
      <c r="H75" s="25">
        <v>1</v>
      </c>
      <c r="I75" s="25">
        <v>0</v>
      </c>
      <c r="J75" s="25"/>
    </row>
    <row r="76" spans="1:10" ht="45" x14ac:dyDescent="0.25">
      <c r="A76" s="25" t="s">
        <v>1023</v>
      </c>
      <c r="B76" s="26" t="s">
        <v>1024</v>
      </c>
      <c r="C76" s="25" t="s">
        <v>1025</v>
      </c>
      <c r="D76" s="25" t="s">
        <v>560</v>
      </c>
      <c r="E76" s="25" t="s">
        <v>24</v>
      </c>
      <c r="F76" s="25" t="b">
        <v>0</v>
      </c>
      <c r="G76" s="25" t="s">
        <v>1026</v>
      </c>
      <c r="H76" s="25">
        <v>0</v>
      </c>
      <c r="I76" s="25">
        <v>1</v>
      </c>
      <c r="J76" s="25"/>
    </row>
    <row r="77" spans="1:10" ht="45" x14ac:dyDescent="0.25">
      <c r="A77" s="25" t="s">
        <v>1027</v>
      </c>
      <c r="B77" s="26" t="s">
        <v>1028</v>
      </c>
      <c r="C77" s="25" t="s">
        <v>1029</v>
      </c>
      <c r="D77" s="25" t="s">
        <v>150</v>
      </c>
      <c r="E77" s="25" t="s">
        <v>24</v>
      </c>
      <c r="F77" s="25" t="b">
        <v>0</v>
      </c>
      <c r="G77" s="25" t="s">
        <v>1030</v>
      </c>
      <c r="H77" s="25">
        <v>0</v>
      </c>
      <c r="I77" s="25">
        <v>1</v>
      </c>
      <c r="J77" s="25"/>
    </row>
    <row r="78" spans="1:10" ht="45" x14ac:dyDescent="0.25">
      <c r="A78" s="25" t="s">
        <v>1031</v>
      </c>
      <c r="B78" s="26" t="s">
        <v>1028</v>
      </c>
      <c r="C78" s="25" t="s">
        <v>1032</v>
      </c>
      <c r="D78" s="25" t="s">
        <v>87</v>
      </c>
      <c r="E78" s="25" t="s">
        <v>24</v>
      </c>
      <c r="F78" s="25" t="b">
        <v>0</v>
      </c>
      <c r="G78" s="25" t="s">
        <v>1033</v>
      </c>
      <c r="H78" s="25">
        <v>0</v>
      </c>
      <c r="I78" s="25">
        <v>1</v>
      </c>
      <c r="J78" s="25"/>
    </row>
    <row r="79" spans="1:10" ht="30" x14ac:dyDescent="0.25">
      <c r="A79" s="25" t="s">
        <v>1034</v>
      </c>
      <c r="B79" s="26" t="s">
        <v>739</v>
      </c>
      <c r="C79" s="25" t="s">
        <v>1035</v>
      </c>
      <c r="D79" s="25" t="s">
        <v>290</v>
      </c>
      <c r="E79" s="25" t="s">
        <v>24</v>
      </c>
      <c r="F79" s="25" t="b">
        <v>0</v>
      </c>
      <c r="G79" s="25" t="s">
        <v>1036</v>
      </c>
      <c r="H79" s="25">
        <v>0</v>
      </c>
      <c r="I79" s="25">
        <v>1</v>
      </c>
      <c r="J79" s="25"/>
    </row>
    <row r="80" spans="1:10" ht="45" x14ac:dyDescent="0.25">
      <c r="A80" s="25" t="s">
        <v>1037</v>
      </c>
      <c r="B80" s="26" t="s">
        <v>1038</v>
      </c>
      <c r="C80" s="25" t="s">
        <v>1039</v>
      </c>
      <c r="D80" s="25" t="s">
        <v>319</v>
      </c>
      <c r="E80" s="25" t="s">
        <v>24</v>
      </c>
      <c r="F80" s="25" t="b">
        <v>0</v>
      </c>
      <c r="G80" s="25" t="s">
        <v>1040</v>
      </c>
      <c r="H80" s="25">
        <v>0</v>
      </c>
      <c r="I80" s="25">
        <v>1</v>
      </c>
      <c r="J80" s="25"/>
    </row>
    <row r="81" spans="1:10" ht="30" x14ac:dyDescent="0.25">
      <c r="A81" s="25" t="s">
        <v>1041</v>
      </c>
      <c r="B81" s="26" t="s">
        <v>1038</v>
      </c>
      <c r="C81" s="25" t="s">
        <v>1042</v>
      </c>
      <c r="D81" s="25" t="s">
        <v>560</v>
      </c>
      <c r="E81" s="25" t="s">
        <v>24</v>
      </c>
      <c r="F81" s="25" t="b">
        <v>0</v>
      </c>
      <c r="G81" s="25" t="s">
        <v>1043</v>
      </c>
      <c r="H81" s="25">
        <v>0</v>
      </c>
      <c r="I81" s="25">
        <v>1</v>
      </c>
      <c r="J81" s="25"/>
    </row>
    <row r="82" spans="1:10" ht="45" x14ac:dyDescent="0.25">
      <c r="A82" s="25" t="s">
        <v>1044</v>
      </c>
      <c r="B82" s="26" t="s">
        <v>1038</v>
      </c>
      <c r="C82" s="25" t="s">
        <v>1045</v>
      </c>
      <c r="D82" s="25" t="s">
        <v>272</v>
      </c>
      <c r="E82" s="25" t="s">
        <v>24</v>
      </c>
      <c r="F82" s="25" t="b">
        <v>0</v>
      </c>
      <c r="G82" s="25" t="s">
        <v>1046</v>
      </c>
      <c r="H82" s="25">
        <v>0</v>
      </c>
      <c r="I82" s="25">
        <v>1</v>
      </c>
      <c r="J82" s="25"/>
    </row>
    <row r="83" spans="1:10" ht="45" x14ac:dyDescent="0.25">
      <c r="A83" s="25" t="s">
        <v>1047</v>
      </c>
      <c r="B83" s="26" t="s">
        <v>1048</v>
      </c>
      <c r="C83" s="25" t="s">
        <v>1049</v>
      </c>
      <c r="D83" s="25" t="s">
        <v>262</v>
      </c>
      <c r="E83" s="25" t="s">
        <v>24</v>
      </c>
      <c r="F83" s="25" t="b">
        <v>0</v>
      </c>
      <c r="G83" s="25" t="s">
        <v>1050</v>
      </c>
      <c r="H83" s="25">
        <v>0</v>
      </c>
      <c r="I83" s="25">
        <v>1</v>
      </c>
      <c r="J83" s="25"/>
    </row>
    <row r="84" spans="1:10" ht="30" x14ac:dyDescent="0.25">
      <c r="A84" s="25" t="s">
        <v>1051</v>
      </c>
      <c r="B84" s="26" t="s">
        <v>743</v>
      </c>
      <c r="C84" s="25" t="s">
        <v>1052</v>
      </c>
      <c r="D84" s="25" t="s">
        <v>23</v>
      </c>
      <c r="E84" s="25" t="s">
        <v>24</v>
      </c>
      <c r="F84" s="25" t="b">
        <v>0</v>
      </c>
      <c r="G84" s="25" t="s">
        <v>1053</v>
      </c>
      <c r="H84" s="25">
        <v>0</v>
      </c>
      <c r="I84" s="25">
        <v>1</v>
      </c>
      <c r="J84" s="25"/>
    </row>
    <row r="85" spans="1:10" ht="30" x14ac:dyDescent="0.25">
      <c r="A85" s="25" t="s">
        <v>1054</v>
      </c>
      <c r="B85" s="26" t="s">
        <v>743</v>
      </c>
      <c r="C85" s="25" t="s">
        <v>1055</v>
      </c>
      <c r="D85" s="25" t="s">
        <v>762</v>
      </c>
      <c r="E85" s="25" t="s">
        <v>24</v>
      </c>
      <c r="F85" s="25" t="b">
        <v>0</v>
      </c>
      <c r="G85" s="25" t="s">
        <v>1056</v>
      </c>
      <c r="H85" s="25">
        <v>0</v>
      </c>
      <c r="I85" s="25">
        <v>1</v>
      </c>
      <c r="J85" s="25"/>
    </row>
    <row r="86" spans="1:10" ht="30" x14ac:dyDescent="0.25">
      <c r="A86" s="25" t="s">
        <v>1057</v>
      </c>
      <c r="B86" s="26" t="s">
        <v>1058</v>
      </c>
      <c r="C86" s="25" t="s">
        <v>1059</v>
      </c>
      <c r="D86" s="25" t="s">
        <v>475</v>
      </c>
      <c r="E86" s="25" t="s">
        <v>5297</v>
      </c>
      <c r="F86" s="25" t="b">
        <v>0</v>
      </c>
      <c r="G86" s="25" t="s">
        <v>1060</v>
      </c>
      <c r="H86" s="25">
        <v>0</v>
      </c>
      <c r="I86" s="25">
        <v>1</v>
      </c>
      <c r="J86" s="25" t="s">
        <v>5298</v>
      </c>
    </row>
    <row r="87" spans="1:10" ht="30" x14ac:dyDescent="0.25">
      <c r="A87" s="25" t="s">
        <v>1061</v>
      </c>
      <c r="B87" s="26" t="s">
        <v>1062</v>
      </c>
      <c r="C87" s="25" t="s">
        <v>1063</v>
      </c>
      <c r="D87" s="25" t="s">
        <v>11</v>
      </c>
      <c r="E87" s="25" t="s">
        <v>24</v>
      </c>
      <c r="F87" s="25" t="b">
        <v>0</v>
      </c>
      <c r="G87" s="25" t="s">
        <v>1064</v>
      </c>
      <c r="H87" s="25">
        <v>0</v>
      </c>
      <c r="I87" s="25">
        <v>1</v>
      </c>
      <c r="J87" s="25"/>
    </row>
    <row r="88" spans="1:10" ht="30" x14ac:dyDescent="0.25">
      <c r="A88" s="25" t="s">
        <v>1065</v>
      </c>
      <c r="B88" s="26" t="s">
        <v>1062</v>
      </c>
      <c r="C88" s="25" t="s">
        <v>1066</v>
      </c>
      <c r="D88" s="25" t="s">
        <v>513</v>
      </c>
      <c r="E88" s="25" t="s">
        <v>24</v>
      </c>
      <c r="F88" s="25" t="b">
        <v>0</v>
      </c>
      <c r="G88" s="25" t="s">
        <v>1067</v>
      </c>
      <c r="H88" s="25">
        <v>0</v>
      </c>
      <c r="I88" s="25">
        <v>2</v>
      </c>
      <c r="J88" s="25"/>
    </row>
    <row r="89" spans="1:10" ht="30" x14ac:dyDescent="0.25">
      <c r="A89" s="25" t="s">
        <v>1068</v>
      </c>
      <c r="B89" s="26" t="s">
        <v>1069</v>
      </c>
      <c r="C89" s="25" t="s">
        <v>1070</v>
      </c>
      <c r="D89" s="25" t="s">
        <v>11</v>
      </c>
      <c r="E89" s="25" t="s">
        <v>24</v>
      </c>
      <c r="F89" s="25" t="b">
        <v>1</v>
      </c>
      <c r="G89" s="25" t="s">
        <v>1071</v>
      </c>
      <c r="H89" s="25">
        <v>1</v>
      </c>
      <c r="I89" s="25">
        <v>0</v>
      </c>
      <c r="J89" s="25"/>
    </row>
    <row r="90" spans="1:10" ht="30" x14ac:dyDescent="0.25">
      <c r="A90" s="25" t="s">
        <v>1072</v>
      </c>
      <c r="B90" s="26" t="s">
        <v>1069</v>
      </c>
      <c r="C90" s="25" t="s">
        <v>1073</v>
      </c>
      <c r="D90" s="25" t="s">
        <v>565</v>
      </c>
      <c r="E90" s="25" t="s">
        <v>24</v>
      </c>
      <c r="F90" s="25" t="b">
        <v>0</v>
      </c>
      <c r="G90" s="25" t="s">
        <v>1074</v>
      </c>
      <c r="H90" s="25">
        <v>0</v>
      </c>
      <c r="I90" s="25">
        <v>1</v>
      </c>
      <c r="J90" s="25"/>
    </row>
    <row r="91" spans="1:10" ht="45" x14ac:dyDescent="0.25">
      <c r="A91" s="25" t="s">
        <v>1075</v>
      </c>
      <c r="B91" s="26" t="s">
        <v>1076</v>
      </c>
      <c r="C91" s="25" t="s">
        <v>1077</v>
      </c>
      <c r="D91" s="25" t="s">
        <v>172</v>
      </c>
      <c r="E91" s="25" t="s">
        <v>24</v>
      </c>
      <c r="F91" s="25" t="b">
        <v>0</v>
      </c>
      <c r="G91" s="25" t="s">
        <v>1078</v>
      </c>
      <c r="H91" s="25">
        <v>0</v>
      </c>
      <c r="I91" s="25">
        <v>1</v>
      </c>
      <c r="J91" s="25"/>
    </row>
    <row r="92" spans="1:10" ht="30" x14ac:dyDescent="0.25">
      <c r="A92" s="25" t="s">
        <v>1079</v>
      </c>
      <c r="B92" s="26" t="s">
        <v>1080</v>
      </c>
      <c r="C92" s="25" t="s">
        <v>1081</v>
      </c>
      <c r="D92" s="25" t="s">
        <v>87</v>
      </c>
      <c r="E92" s="25" t="s">
        <v>24</v>
      </c>
      <c r="F92" s="25" t="b">
        <v>0</v>
      </c>
      <c r="G92" s="25" t="s">
        <v>1082</v>
      </c>
      <c r="H92" s="25">
        <v>0</v>
      </c>
      <c r="I92" s="25">
        <v>1</v>
      </c>
      <c r="J92" s="25"/>
    </row>
    <row r="93" spans="1:10" ht="45" x14ac:dyDescent="0.25">
      <c r="A93" s="25" t="s">
        <v>1083</v>
      </c>
      <c r="B93" s="26" t="s">
        <v>1080</v>
      </c>
      <c r="C93" s="25" t="s">
        <v>434</v>
      </c>
      <c r="D93" s="25" t="s">
        <v>54</v>
      </c>
      <c r="E93" s="25" t="s">
        <v>24</v>
      </c>
      <c r="F93" s="25" t="b">
        <v>1</v>
      </c>
      <c r="G93" s="25" t="s">
        <v>1084</v>
      </c>
      <c r="H93" s="25">
        <v>1</v>
      </c>
      <c r="I93" s="25">
        <v>0</v>
      </c>
      <c r="J93" s="25" t="s">
        <v>5316</v>
      </c>
    </row>
    <row r="94" spans="1:10" ht="60" x14ac:dyDescent="0.25">
      <c r="A94" s="25" t="s">
        <v>1085</v>
      </c>
      <c r="B94" s="26" t="s">
        <v>1086</v>
      </c>
      <c r="C94" s="25" t="s">
        <v>1087</v>
      </c>
      <c r="D94" s="25" t="s">
        <v>615</v>
      </c>
      <c r="E94" s="25" t="s">
        <v>5297</v>
      </c>
      <c r="F94" s="25" t="b">
        <v>0</v>
      </c>
      <c r="G94" s="25" t="s">
        <v>1088</v>
      </c>
      <c r="H94" s="25">
        <v>0</v>
      </c>
      <c r="I94" s="25">
        <v>1</v>
      </c>
      <c r="J94" s="25" t="s">
        <v>5310</v>
      </c>
    </row>
    <row r="95" spans="1:10" ht="30" x14ac:dyDescent="0.25">
      <c r="A95" s="25" t="s">
        <v>1089</v>
      </c>
      <c r="B95" s="26" t="s">
        <v>747</v>
      </c>
      <c r="C95" s="25" t="s">
        <v>1090</v>
      </c>
      <c r="D95" s="25" t="s">
        <v>1091</v>
      </c>
      <c r="E95" s="25" t="s">
        <v>24</v>
      </c>
      <c r="F95" s="25" t="b">
        <v>0</v>
      </c>
      <c r="G95" s="25" t="s">
        <v>1092</v>
      </c>
      <c r="H95" s="25">
        <v>0</v>
      </c>
      <c r="I95" s="25">
        <v>1</v>
      </c>
      <c r="J95" s="25"/>
    </row>
    <row r="96" spans="1:10" ht="60" x14ac:dyDescent="0.25">
      <c r="A96" s="25" t="s">
        <v>1093</v>
      </c>
      <c r="B96" s="26" t="s">
        <v>751</v>
      </c>
      <c r="C96" s="25" t="s">
        <v>1094</v>
      </c>
      <c r="D96" s="25" t="s">
        <v>267</v>
      </c>
      <c r="E96" s="25" t="s">
        <v>24</v>
      </c>
      <c r="F96" s="25" t="b">
        <v>0</v>
      </c>
      <c r="G96" s="25" t="s">
        <v>1095</v>
      </c>
      <c r="H96" s="25">
        <v>0</v>
      </c>
      <c r="I96" s="25">
        <v>1</v>
      </c>
      <c r="J96" s="25"/>
    </row>
    <row r="97" spans="1:10" ht="45" x14ac:dyDescent="0.25">
      <c r="A97" s="25" t="s">
        <v>1096</v>
      </c>
      <c r="B97" s="26" t="s">
        <v>1097</v>
      </c>
      <c r="C97" s="25" t="s">
        <v>1098</v>
      </c>
      <c r="D97" s="25" t="s">
        <v>350</v>
      </c>
      <c r="E97" s="25" t="s">
        <v>24</v>
      </c>
      <c r="F97" s="25" t="b">
        <v>0</v>
      </c>
      <c r="G97" s="25" t="s">
        <v>1099</v>
      </c>
      <c r="H97" s="25">
        <v>0</v>
      </c>
      <c r="I97" s="25">
        <v>1</v>
      </c>
      <c r="J97" s="25"/>
    </row>
    <row r="98" spans="1:10" ht="45" x14ac:dyDescent="0.25">
      <c r="A98" s="25" t="s">
        <v>1100</v>
      </c>
      <c r="B98" s="26" t="s">
        <v>1101</v>
      </c>
      <c r="C98" s="25" t="s">
        <v>1102</v>
      </c>
      <c r="D98" s="25" t="s">
        <v>82</v>
      </c>
      <c r="E98" s="25" t="s">
        <v>24</v>
      </c>
      <c r="F98" s="25" t="b">
        <v>0</v>
      </c>
      <c r="G98" s="25" t="s">
        <v>1103</v>
      </c>
      <c r="H98" s="25">
        <v>0</v>
      </c>
      <c r="I98" s="25">
        <v>1</v>
      </c>
      <c r="J98" s="25"/>
    </row>
    <row r="99" spans="1:10" ht="45" x14ac:dyDescent="0.25">
      <c r="A99" s="25" t="s">
        <v>1104</v>
      </c>
      <c r="B99" s="26" t="s">
        <v>1105</v>
      </c>
      <c r="C99" s="25" t="s">
        <v>1106</v>
      </c>
      <c r="D99" s="25" t="s">
        <v>224</v>
      </c>
      <c r="E99" s="25" t="s">
        <v>12</v>
      </c>
      <c r="F99" s="25" t="b">
        <v>0</v>
      </c>
      <c r="G99" s="25" t="s">
        <v>1107</v>
      </c>
      <c r="H99" s="25">
        <v>0</v>
      </c>
      <c r="I99" s="25">
        <v>1</v>
      </c>
      <c r="J99" s="25" t="s">
        <v>5269</v>
      </c>
    </row>
    <row r="100" spans="1:10" ht="45" x14ac:dyDescent="0.25">
      <c r="A100" s="25" t="s">
        <v>1108</v>
      </c>
      <c r="B100" s="26" t="s">
        <v>769</v>
      </c>
      <c r="C100" s="25" t="s">
        <v>1109</v>
      </c>
      <c r="D100" s="25" t="s">
        <v>60</v>
      </c>
      <c r="E100" s="25" t="s">
        <v>24</v>
      </c>
      <c r="F100" s="25" t="b">
        <v>0</v>
      </c>
      <c r="G100" s="25" t="s">
        <v>1110</v>
      </c>
      <c r="H100" s="25">
        <v>0</v>
      </c>
      <c r="I100" s="25">
        <v>1</v>
      </c>
      <c r="J100" s="25"/>
    </row>
    <row r="101" spans="1:10" ht="45" x14ac:dyDescent="0.25">
      <c r="A101" s="25" t="s">
        <v>1111</v>
      </c>
      <c r="B101" s="26" t="s">
        <v>772</v>
      </c>
      <c r="C101" s="25" t="s">
        <v>1112</v>
      </c>
      <c r="D101" s="25" t="s">
        <v>155</v>
      </c>
      <c r="E101" s="25" t="s">
        <v>24</v>
      </c>
      <c r="F101" s="25" t="b">
        <v>1</v>
      </c>
      <c r="G101" s="25" t="s">
        <v>1113</v>
      </c>
      <c r="H101" s="25">
        <v>1</v>
      </c>
      <c r="I101" s="25">
        <v>0</v>
      </c>
      <c r="J101" s="25"/>
    </row>
    <row r="102" spans="1:10" ht="30" x14ac:dyDescent="0.25">
      <c r="A102" s="25" t="s">
        <v>1114</v>
      </c>
      <c r="B102" s="26" t="s">
        <v>1115</v>
      </c>
      <c r="C102" s="25" t="s">
        <v>1116</v>
      </c>
      <c r="D102" s="25" t="s">
        <v>643</v>
      </c>
      <c r="E102" s="25" t="s">
        <v>24</v>
      </c>
      <c r="F102" s="25" t="b">
        <v>1</v>
      </c>
      <c r="G102" s="25" t="s">
        <v>1117</v>
      </c>
      <c r="H102" s="25">
        <v>1</v>
      </c>
      <c r="I102" s="25">
        <v>0</v>
      </c>
      <c r="J102" s="25"/>
    </row>
    <row r="103" spans="1:10" ht="30" x14ac:dyDescent="0.25">
      <c r="A103" s="25" t="s">
        <v>1118</v>
      </c>
      <c r="B103" s="26" t="s">
        <v>1119</v>
      </c>
      <c r="C103" s="25" t="s">
        <v>1120</v>
      </c>
      <c r="D103" s="25" t="s">
        <v>304</v>
      </c>
      <c r="E103" s="25" t="s">
        <v>24</v>
      </c>
      <c r="F103" s="25" t="b">
        <v>0</v>
      </c>
      <c r="G103" s="25" t="s">
        <v>1121</v>
      </c>
      <c r="H103" s="25">
        <v>0</v>
      </c>
      <c r="I103" s="25">
        <v>1</v>
      </c>
      <c r="J103" s="25"/>
    </row>
    <row r="104" spans="1:10" x14ac:dyDescent="0.25">
      <c r="A104" s="25" t="s">
        <v>1122</v>
      </c>
      <c r="B104" s="26" t="s">
        <v>1123</v>
      </c>
      <c r="C104" s="25" t="s">
        <v>1124</v>
      </c>
      <c r="D104" s="25" t="s">
        <v>224</v>
      </c>
      <c r="E104" s="25" t="s">
        <v>24</v>
      </c>
      <c r="F104" s="25" t="b">
        <v>0</v>
      </c>
      <c r="G104" s="25" t="s">
        <v>1125</v>
      </c>
      <c r="H104" s="25">
        <v>0</v>
      </c>
      <c r="I104" s="25">
        <v>1</v>
      </c>
      <c r="J104" s="25"/>
    </row>
    <row r="105" spans="1:10" ht="45" x14ac:dyDescent="0.25">
      <c r="A105" s="25" t="s">
        <v>1126</v>
      </c>
      <c r="B105" s="26" t="s">
        <v>1127</v>
      </c>
      <c r="C105" s="25" t="s">
        <v>1128</v>
      </c>
      <c r="D105" s="25" t="s">
        <v>447</v>
      </c>
      <c r="E105" s="25" t="s">
        <v>24</v>
      </c>
      <c r="F105" s="25" t="b">
        <v>0</v>
      </c>
      <c r="G105" s="25" t="s">
        <v>1129</v>
      </c>
      <c r="H105" s="25">
        <v>0</v>
      </c>
      <c r="I105" s="25">
        <v>1</v>
      </c>
      <c r="J105" s="25"/>
    </row>
    <row r="106" spans="1:10" ht="30" x14ac:dyDescent="0.25">
      <c r="A106" s="25" t="s">
        <v>1130</v>
      </c>
      <c r="B106" s="26" t="s">
        <v>1131</v>
      </c>
      <c r="C106" s="25" t="s">
        <v>1132</v>
      </c>
      <c r="D106" s="25" t="s">
        <v>1133</v>
      </c>
      <c r="E106" s="25" t="s">
        <v>24</v>
      </c>
      <c r="F106" s="25" t="b">
        <v>0</v>
      </c>
      <c r="G106" s="25" t="s">
        <v>1134</v>
      </c>
      <c r="H106" s="25">
        <v>0</v>
      </c>
      <c r="I106" s="25">
        <v>1</v>
      </c>
      <c r="J106" s="25"/>
    </row>
    <row r="107" spans="1:10" ht="45" x14ac:dyDescent="0.25">
      <c r="A107" s="25" t="s">
        <v>1135</v>
      </c>
      <c r="B107" s="26" t="s">
        <v>1136</v>
      </c>
      <c r="C107" s="25" t="s">
        <v>1137</v>
      </c>
      <c r="D107" s="25" t="s">
        <v>452</v>
      </c>
      <c r="E107" s="25" t="s">
        <v>24</v>
      </c>
      <c r="F107" s="25" t="b">
        <v>0</v>
      </c>
      <c r="G107" s="25" t="s">
        <v>1138</v>
      </c>
      <c r="H107" s="25">
        <v>0</v>
      </c>
      <c r="I107" s="25">
        <v>2</v>
      </c>
      <c r="J107" s="25"/>
    </row>
    <row r="108" spans="1:10" ht="30" x14ac:dyDescent="0.25">
      <c r="A108" s="25" t="s">
        <v>1139</v>
      </c>
      <c r="B108" s="26" t="s">
        <v>784</v>
      </c>
      <c r="C108" s="25" t="s">
        <v>1140</v>
      </c>
      <c r="D108" s="25" t="s">
        <v>172</v>
      </c>
      <c r="E108" s="25" t="s">
        <v>24</v>
      </c>
      <c r="F108" s="25" t="b">
        <v>0</v>
      </c>
      <c r="G108" s="25" t="s">
        <v>1141</v>
      </c>
      <c r="H108" s="25">
        <v>0</v>
      </c>
      <c r="I108" s="25">
        <v>1</v>
      </c>
      <c r="J108" s="25"/>
    </row>
    <row r="109" spans="1:10" ht="30" x14ac:dyDescent="0.25">
      <c r="A109" s="25" t="s">
        <v>1142</v>
      </c>
      <c r="B109" s="26" t="s">
        <v>1143</v>
      </c>
      <c r="C109" s="25" t="s">
        <v>1144</v>
      </c>
      <c r="D109" s="25" t="s">
        <v>140</v>
      </c>
      <c r="E109" s="25" t="s">
        <v>24</v>
      </c>
      <c r="F109" s="25" t="b">
        <v>1</v>
      </c>
      <c r="G109" s="25" t="s">
        <v>1145</v>
      </c>
      <c r="H109" s="25">
        <v>1</v>
      </c>
      <c r="I109" s="25">
        <v>0</v>
      </c>
      <c r="J109" s="25"/>
    </row>
    <row r="110" spans="1:10" ht="45" x14ac:dyDescent="0.25">
      <c r="A110" s="25" t="s">
        <v>1146</v>
      </c>
      <c r="B110" s="26" t="s">
        <v>1143</v>
      </c>
      <c r="C110" s="25" t="s">
        <v>1147</v>
      </c>
      <c r="D110" s="25" t="s">
        <v>379</v>
      </c>
      <c r="E110" s="25" t="s">
        <v>24</v>
      </c>
      <c r="F110" s="25" t="b">
        <v>0</v>
      </c>
      <c r="G110" s="25" t="s">
        <v>1148</v>
      </c>
      <c r="H110" s="25">
        <v>0</v>
      </c>
      <c r="I110" s="25">
        <v>1</v>
      </c>
      <c r="J110" s="25"/>
    </row>
    <row r="111" spans="1:10" ht="30" x14ac:dyDescent="0.25">
      <c r="A111" s="25" t="s">
        <v>1149</v>
      </c>
      <c r="B111" s="26" t="s">
        <v>1150</v>
      </c>
      <c r="C111" s="25" t="s">
        <v>1151</v>
      </c>
      <c r="D111" s="25" t="s">
        <v>60</v>
      </c>
      <c r="E111" s="25" t="s">
        <v>24</v>
      </c>
      <c r="F111" s="25" t="b">
        <v>1</v>
      </c>
      <c r="G111" s="25" t="s">
        <v>1152</v>
      </c>
      <c r="H111" s="25">
        <v>1</v>
      </c>
      <c r="I111" s="25">
        <v>0</v>
      </c>
      <c r="J111" s="25"/>
    </row>
    <row r="112" spans="1:10" ht="30" x14ac:dyDescent="0.25">
      <c r="A112" s="25" t="s">
        <v>1153</v>
      </c>
      <c r="B112" s="26" t="s">
        <v>1154</v>
      </c>
      <c r="C112" s="25" t="s">
        <v>459</v>
      </c>
      <c r="D112" s="25" t="s">
        <v>60</v>
      </c>
      <c r="E112" s="25" t="s">
        <v>24</v>
      </c>
      <c r="F112" s="25" t="b">
        <v>0</v>
      </c>
      <c r="G112" s="25" t="s">
        <v>1155</v>
      </c>
      <c r="H112" s="25">
        <v>0</v>
      </c>
      <c r="I112" s="25">
        <v>1</v>
      </c>
      <c r="J112" s="25"/>
    </row>
    <row r="113" spans="1:10" ht="60" x14ac:dyDescent="0.25">
      <c r="A113" s="25" t="s">
        <v>1156</v>
      </c>
      <c r="B113" s="26" t="s">
        <v>1157</v>
      </c>
      <c r="C113" s="25" t="s">
        <v>1158</v>
      </c>
      <c r="D113" s="25" t="s">
        <v>560</v>
      </c>
      <c r="E113" s="25" t="s">
        <v>24</v>
      </c>
      <c r="F113" s="25" t="b">
        <v>1</v>
      </c>
      <c r="G113" s="25" t="s">
        <v>1159</v>
      </c>
      <c r="H113" s="25">
        <v>1</v>
      </c>
      <c r="I113" s="25">
        <v>0</v>
      </c>
      <c r="J113" s="25"/>
    </row>
    <row r="114" spans="1:10" ht="90" x14ac:dyDescent="0.25">
      <c r="A114" s="25" t="s">
        <v>1160</v>
      </c>
      <c r="B114" s="26" t="s">
        <v>1161</v>
      </c>
      <c r="C114" s="25" t="s">
        <v>1162</v>
      </c>
      <c r="D114" s="25" t="s">
        <v>753</v>
      </c>
      <c r="E114" s="25" t="s">
        <v>24</v>
      </c>
      <c r="F114" s="25" t="b">
        <v>0</v>
      </c>
      <c r="G114" s="25" t="s">
        <v>1163</v>
      </c>
      <c r="H114" s="25">
        <v>0</v>
      </c>
      <c r="I114" s="25">
        <v>1</v>
      </c>
      <c r="J114" s="25" t="s">
        <v>5311</v>
      </c>
    </row>
    <row r="115" spans="1:10" ht="45" x14ac:dyDescent="0.25">
      <c r="A115" s="25" t="s">
        <v>1164</v>
      </c>
      <c r="B115" s="26" t="s">
        <v>878</v>
      </c>
      <c r="C115" s="25" t="s">
        <v>1165</v>
      </c>
      <c r="D115" s="25" t="s">
        <v>47</v>
      </c>
      <c r="E115" s="25" t="s">
        <v>24</v>
      </c>
      <c r="F115" s="25" t="b">
        <v>0</v>
      </c>
      <c r="G115" s="25" t="s">
        <v>1166</v>
      </c>
      <c r="H115" s="25">
        <v>0</v>
      </c>
      <c r="I115" s="25">
        <v>1</v>
      </c>
      <c r="J115" s="25"/>
    </row>
    <row r="116" spans="1:10" ht="45" x14ac:dyDescent="0.25">
      <c r="A116" s="25" t="s">
        <v>1167</v>
      </c>
      <c r="B116" s="26" t="s">
        <v>1168</v>
      </c>
      <c r="C116" s="25" t="s">
        <v>1169</v>
      </c>
      <c r="D116" s="25" t="s">
        <v>239</v>
      </c>
      <c r="E116" s="25" t="s">
        <v>24</v>
      </c>
      <c r="F116" s="25" t="b">
        <v>0</v>
      </c>
      <c r="G116" s="25" t="s">
        <v>1170</v>
      </c>
      <c r="H116" s="25">
        <v>0</v>
      </c>
      <c r="I116" s="25">
        <v>1</v>
      </c>
      <c r="J116" s="25"/>
    </row>
    <row r="117" spans="1:10" ht="60" x14ac:dyDescent="0.25">
      <c r="A117" s="25" t="s">
        <v>1171</v>
      </c>
      <c r="B117" s="26" t="s">
        <v>1168</v>
      </c>
      <c r="C117" s="25" t="s">
        <v>1172</v>
      </c>
      <c r="D117" s="25" t="s">
        <v>219</v>
      </c>
      <c r="E117" s="25" t="s">
        <v>24</v>
      </c>
      <c r="F117" s="25" t="b">
        <v>1</v>
      </c>
      <c r="G117" s="25" t="s">
        <v>1173</v>
      </c>
      <c r="H117" s="25">
        <v>1</v>
      </c>
      <c r="I117" s="25">
        <v>0</v>
      </c>
      <c r="J117" s="25"/>
    </row>
    <row r="118" spans="1:10" ht="45" x14ac:dyDescent="0.25">
      <c r="A118" s="25" t="s">
        <v>1174</v>
      </c>
      <c r="B118" s="26" t="s">
        <v>1175</v>
      </c>
      <c r="C118" s="25" t="s">
        <v>1176</v>
      </c>
      <c r="D118" s="25" t="s">
        <v>426</v>
      </c>
      <c r="E118" s="25" t="s">
        <v>24</v>
      </c>
      <c r="F118" s="25" t="b">
        <v>1</v>
      </c>
      <c r="G118" s="25" t="s">
        <v>1177</v>
      </c>
      <c r="H118" s="25">
        <v>1</v>
      </c>
      <c r="I118" s="25">
        <v>0</v>
      </c>
      <c r="J118" s="25"/>
    </row>
    <row r="119" spans="1:10" ht="60" x14ac:dyDescent="0.25">
      <c r="A119" s="25" t="s">
        <v>1178</v>
      </c>
      <c r="B119" s="26" t="s">
        <v>1179</v>
      </c>
      <c r="C119" s="25" t="s">
        <v>1180</v>
      </c>
      <c r="D119" s="25" t="s">
        <v>319</v>
      </c>
      <c r="E119" s="25" t="s">
        <v>24</v>
      </c>
      <c r="F119" s="25" t="b">
        <v>0</v>
      </c>
      <c r="G119" s="25" t="s">
        <v>1181</v>
      </c>
      <c r="H119" s="25">
        <v>0</v>
      </c>
      <c r="I119" s="25">
        <v>1</v>
      </c>
      <c r="J119" s="25"/>
    </row>
    <row r="120" spans="1:10" ht="30" x14ac:dyDescent="0.25">
      <c r="A120" s="25" t="s">
        <v>1182</v>
      </c>
      <c r="B120" s="26" t="s">
        <v>1183</v>
      </c>
      <c r="C120" s="25" t="s">
        <v>1184</v>
      </c>
      <c r="D120" s="25" t="s">
        <v>753</v>
      </c>
      <c r="E120" s="25" t="s">
        <v>24</v>
      </c>
      <c r="F120" s="25" t="b">
        <v>0</v>
      </c>
      <c r="G120" s="25" t="s">
        <v>1185</v>
      </c>
      <c r="H120" s="25">
        <v>0</v>
      </c>
      <c r="I120" s="25">
        <v>1</v>
      </c>
      <c r="J120" s="25"/>
    </row>
    <row r="121" spans="1:10" ht="30" x14ac:dyDescent="0.25">
      <c r="A121" s="25" t="s">
        <v>1186</v>
      </c>
      <c r="B121" s="26" t="s">
        <v>1187</v>
      </c>
      <c r="C121" s="25" t="s">
        <v>1188</v>
      </c>
      <c r="D121" s="25" t="s">
        <v>1189</v>
      </c>
      <c r="E121" s="25" t="s">
        <v>24</v>
      </c>
      <c r="F121" s="25" t="b">
        <v>1</v>
      </c>
      <c r="G121" s="25" t="s">
        <v>1190</v>
      </c>
      <c r="H121" s="25">
        <v>1</v>
      </c>
      <c r="I121" s="25">
        <v>0</v>
      </c>
      <c r="J121" s="25"/>
    </row>
    <row r="122" spans="1:10" ht="30" x14ac:dyDescent="0.25">
      <c r="A122" s="25" t="s">
        <v>1191</v>
      </c>
      <c r="B122" s="26" t="s">
        <v>1192</v>
      </c>
      <c r="C122" s="25" t="s">
        <v>1193</v>
      </c>
      <c r="D122" s="25" t="s">
        <v>203</v>
      </c>
      <c r="E122" s="25" t="s">
        <v>24</v>
      </c>
      <c r="F122" s="25" t="b">
        <v>0</v>
      </c>
      <c r="G122" s="25" t="s">
        <v>1194</v>
      </c>
      <c r="H122" s="25">
        <v>0</v>
      </c>
      <c r="I122" s="25">
        <v>1</v>
      </c>
      <c r="J122" s="25"/>
    </row>
    <row r="123" spans="1:10" ht="45" x14ac:dyDescent="0.25">
      <c r="A123" s="25" t="s">
        <v>1195</v>
      </c>
      <c r="B123" s="26" t="s">
        <v>1192</v>
      </c>
      <c r="C123" s="25" t="s">
        <v>1196</v>
      </c>
      <c r="D123" s="25" t="s">
        <v>172</v>
      </c>
      <c r="E123" s="25" t="s">
        <v>24</v>
      </c>
      <c r="F123" s="25" t="b">
        <v>0</v>
      </c>
      <c r="G123" s="25" t="s">
        <v>1197</v>
      </c>
      <c r="H123" s="25">
        <v>0</v>
      </c>
      <c r="I123" s="25">
        <v>1</v>
      </c>
      <c r="J123" s="25"/>
    </row>
    <row r="124" spans="1:10" ht="60" x14ac:dyDescent="0.25">
      <c r="A124" s="25" t="s">
        <v>1198</v>
      </c>
      <c r="B124" s="26" t="s">
        <v>821</v>
      </c>
      <c r="C124" s="25" t="s">
        <v>1199</v>
      </c>
      <c r="D124" s="25" t="s">
        <v>155</v>
      </c>
      <c r="E124" s="25" t="s">
        <v>24</v>
      </c>
      <c r="F124" s="25" t="b">
        <v>1</v>
      </c>
      <c r="G124" s="25" t="s">
        <v>1200</v>
      </c>
      <c r="H124" s="25">
        <v>1</v>
      </c>
      <c r="I124" s="25">
        <v>0</v>
      </c>
      <c r="J124" s="117" t="s">
        <v>5301</v>
      </c>
    </row>
    <row r="125" spans="1:10" ht="30" x14ac:dyDescent="0.25">
      <c r="A125" s="25" t="s">
        <v>1201</v>
      </c>
      <c r="B125" s="26" t="s">
        <v>1202</v>
      </c>
      <c r="C125" s="25" t="s">
        <v>483</v>
      </c>
      <c r="D125" s="25" t="s">
        <v>1203</v>
      </c>
      <c r="E125" s="25" t="s">
        <v>24</v>
      </c>
      <c r="F125" s="25" t="b">
        <v>1</v>
      </c>
      <c r="G125" s="25" t="s">
        <v>1204</v>
      </c>
      <c r="H125" s="25">
        <v>1</v>
      </c>
      <c r="I125" s="25">
        <v>0</v>
      </c>
      <c r="J125" s="25"/>
    </row>
    <row r="126" spans="1:10" ht="45" x14ac:dyDescent="0.25">
      <c r="A126" s="25" t="s">
        <v>1205</v>
      </c>
      <c r="B126" s="26" t="s">
        <v>1206</v>
      </c>
      <c r="C126" s="25" t="s">
        <v>1207</v>
      </c>
      <c r="D126" s="25" t="s">
        <v>35</v>
      </c>
      <c r="E126" s="25" t="s">
        <v>24</v>
      </c>
      <c r="F126" s="25" t="b">
        <v>0</v>
      </c>
      <c r="G126" s="25" t="s">
        <v>1208</v>
      </c>
      <c r="H126" s="25">
        <v>0</v>
      </c>
      <c r="I126" s="25">
        <v>1</v>
      </c>
      <c r="J126" s="25"/>
    </row>
    <row r="127" spans="1:10" ht="30" x14ac:dyDescent="0.25">
      <c r="A127" s="25" t="s">
        <v>1209</v>
      </c>
      <c r="B127" s="26" t="s">
        <v>1210</v>
      </c>
      <c r="C127" s="25" t="s">
        <v>1211</v>
      </c>
      <c r="D127" s="25" t="s">
        <v>17</v>
      </c>
      <c r="E127" s="25" t="s">
        <v>24</v>
      </c>
      <c r="F127" s="25" t="b">
        <v>1</v>
      </c>
      <c r="G127" s="25" t="s">
        <v>1212</v>
      </c>
      <c r="H127" s="25">
        <v>0</v>
      </c>
      <c r="I127" s="25">
        <v>1</v>
      </c>
      <c r="J127" s="25"/>
    </row>
    <row r="128" spans="1:10" ht="45" x14ac:dyDescent="0.25">
      <c r="A128" s="25" t="s">
        <v>910</v>
      </c>
      <c r="B128" s="26" t="s">
        <v>1213</v>
      </c>
      <c r="C128" s="25" t="s">
        <v>1214</v>
      </c>
      <c r="D128" s="25" t="s">
        <v>371</v>
      </c>
      <c r="E128" s="25" t="s">
        <v>24</v>
      </c>
      <c r="F128" s="25" t="b">
        <v>0</v>
      </c>
      <c r="G128" s="25" t="s">
        <v>1215</v>
      </c>
      <c r="H128" s="25">
        <v>0</v>
      </c>
      <c r="I128" s="25">
        <v>1</v>
      </c>
      <c r="J128" s="25"/>
    </row>
    <row r="129" spans="1:10" ht="45" x14ac:dyDescent="0.25">
      <c r="A129" s="25" t="s">
        <v>1216</v>
      </c>
      <c r="B129" s="26" t="s">
        <v>1213</v>
      </c>
      <c r="C129" s="25" t="s">
        <v>1217</v>
      </c>
      <c r="D129" s="25" t="s">
        <v>11</v>
      </c>
      <c r="E129" s="25" t="s">
        <v>24</v>
      </c>
      <c r="F129" s="25" t="b">
        <v>0</v>
      </c>
      <c r="G129" s="25" t="s">
        <v>1218</v>
      </c>
      <c r="H129" s="25">
        <v>0</v>
      </c>
      <c r="I129" s="25">
        <v>2</v>
      </c>
      <c r="J129" s="25"/>
    </row>
    <row r="130" spans="1:10" ht="30" x14ac:dyDescent="0.25">
      <c r="A130" s="25" t="s">
        <v>1219</v>
      </c>
      <c r="B130" s="26" t="s">
        <v>1213</v>
      </c>
      <c r="C130" s="25" t="s">
        <v>1220</v>
      </c>
      <c r="D130" s="25" t="s">
        <v>324</v>
      </c>
      <c r="E130" s="25" t="s">
        <v>24</v>
      </c>
      <c r="F130" s="25" t="b">
        <v>0</v>
      </c>
      <c r="G130" s="25" t="s">
        <v>1221</v>
      </c>
      <c r="H130" s="25">
        <v>0</v>
      </c>
      <c r="I130" s="25">
        <v>1</v>
      </c>
      <c r="J130" s="25"/>
    </row>
    <row r="131" spans="1:10" ht="45" x14ac:dyDescent="0.25">
      <c r="A131" s="25" t="s">
        <v>1222</v>
      </c>
      <c r="B131" s="26" t="s">
        <v>1223</v>
      </c>
      <c r="C131" s="25" t="s">
        <v>1224</v>
      </c>
      <c r="D131" s="25" t="s">
        <v>60</v>
      </c>
      <c r="E131" s="25" t="s">
        <v>24</v>
      </c>
      <c r="F131" s="25" t="b">
        <v>0</v>
      </c>
      <c r="G131" s="25" t="s">
        <v>1225</v>
      </c>
      <c r="H131" s="25">
        <v>0</v>
      </c>
      <c r="I131" s="25">
        <v>1</v>
      </c>
      <c r="J131" s="25"/>
    </row>
    <row r="132" spans="1:10" ht="45" x14ac:dyDescent="0.25">
      <c r="A132" s="25" t="s">
        <v>1226</v>
      </c>
      <c r="B132" s="26" t="s">
        <v>1227</v>
      </c>
      <c r="C132" s="25" t="s">
        <v>1228</v>
      </c>
      <c r="D132" s="25" t="s">
        <v>958</v>
      </c>
      <c r="E132" s="25" t="s">
        <v>24</v>
      </c>
      <c r="F132" s="25" t="b">
        <v>0</v>
      </c>
      <c r="G132" s="25" t="s">
        <v>1229</v>
      </c>
      <c r="H132" s="25">
        <v>0</v>
      </c>
      <c r="I132" s="25">
        <v>1</v>
      </c>
      <c r="J132" s="25"/>
    </row>
    <row r="133" spans="1:10" ht="30" x14ac:dyDescent="0.25">
      <c r="A133" s="25" t="s">
        <v>1230</v>
      </c>
      <c r="B133" s="26" t="s">
        <v>1227</v>
      </c>
      <c r="C133" s="25" t="s">
        <v>1231</v>
      </c>
      <c r="D133" s="25" t="s">
        <v>426</v>
      </c>
      <c r="E133" s="25" t="s">
        <v>24</v>
      </c>
      <c r="F133" s="25" t="b">
        <v>0</v>
      </c>
      <c r="G133" s="25" t="s">
        <v>1232</v>
      </c>
      <c r="H133" s="25">
        <v>0</v>
      </c>
      <c r="I133" s="25">
        <v>1</v>
      </c>
      <c r="J133" s="25"/>
    </row>
    <row r="134" spans="1:10" ht="30" x14ac:dyDescent="0.25">
      <c r="A134" s="25" t="s">
        <v>1233</v>
      </c>
      <c r="B134" s="26" t="s">
        <v>1234</v>
      </c>
      <c r="C134" s="25" t="s">
        <v>1235</v>
      </c>
      <c r="D134" s="25" t="s">
        <v>229</v>
      </c>
      <c r="E134" s="25" t="s">
        <v>24</v>
      </c>
      <c r="F134" s="25" t="b">
        <v>0</v>
      </c>
      <c r="G134" s="25" t="s">
        <v>1236</v>
      </c>
      <c r="H134" s="25">
        <v>0</v>
      </c>
      <c r="I134" s="25">
        <v>1</v>
      </c>
      <c r="J134" s="25"/>
    </row>
    <row r="135" spans="1:10" ht="30" x14ac:dyDescent="0.25">
      <c r="A135" s="25" t="s">
        <v>1237</v>
      </c>
      <c r="B135" s="26" t="s">
        <v>956</v>
      </c>
      <c r="C135" s="25" t="s">
        <v>1238</v>
      </c>
      <c r="D135" s="25" t="s">
        <v>615</v>
      </c>
      <c r="E135" s="25" t="s">
        <v>24</v>
      </c>
      <c r="F135" s="25" t="b">
        <v>0</v>
      </c>
      <c r="G135" s="25" t="s">
        <v>1239</v>
      </c>
      <c r="H135" s="25">
        <v>0</v>
      </c>
      <c r="I135" s="25">
        <v>1</v>
      </c>
      <c r="J135" s="25"/>
    </row>
    <row r="136" spans="1:10" ht="30" x14ac:dyDescent="0.25">
      <c r="A136" s="25" t="s">
        <v>1240</v>
      </c>
      <c r="B136" s="26" t="s">
        <v>919</v>
      </c>
      <c r="C136" s="25" t="s">
        <v>1241</v>
      </c>
      <c r="D136" s="25" t="s">
        <v>615</v>
      </c>
      <c r="E136" s="25" t="s">
        <v>24</v>
      </c>
      <c r="F136" s="25" t="b">
        <v>0</v>
      </c>
      <c r="G136" s="25" t="s">
        <v>1242</v>
      </c>
      <c r="H136" s="25">
        <v>0</v>
      </c>
      <c r="I136" s="25">
        <v>1</v>
      </c>
      <c r="J136" s="25"/>
    </row>
    <row r="137" spans="1:10" ht="30" x14ac:dyDescent="0.25">
      <c r="A137" s="25" t="s">
        <v>1243</v>
      </c>
      <c r="B137" s="26" t="s">
        <v>923</v>
      </c>
      <c r="C137" s="25" t="s">
        <v>1244</v>
      </c>
      <c r="D137" s="25" t="s">
        <v>439</v>
      </c>
      <c r="E137" s="25" t="s">
        <v>24</v>
      </c>
      <c r="F137" s="25" t="b">
        <v>0</v>
      </c>
      <c r="G137" s="25" t="s">
        <v>1245</v>
      </c>
      <c r="H137" s="25">
        <v>0</v>
      </c>
      <c r="I137" s="25">
        <v>1</v>
      </c>
      <c r="J137" s="25"/>
    </row>
    <row r="138" spans="1:10" ht="45" x14ac:dyDescent="0.25">
      <c r="A138" s="25" t="s">
        <v>1246</v>
      </c>
      <c r="B138" s="26" t="s">
        <v>1247</v>
      </c>
      <c r="C138" s="25" t="s">
        <v>1248</v>
      </c>
      <c r="D138" s="25" t="s">
        <v>290</v>
      </c>
      <c r="E138" s="25" t="s">
        <v>24</v>
      </c>
      <c r="F138" s="25" t="b">
        <v>1</v>
      </c>
      <c r="G138" s="25" t="s">
        <v>1249</v>
      </c>
      <c r="H138" s="25">
        <v>1</v>
      </c>
      <c r="I138" s="25">
        <v>0</v>
      </c>
      <c r="J138" s="25"/>
    </row>
    <row r="139" spans="1:10" ht="30" x14ac:dyDescent="0.25">
      <c r="A139" s="25" t="s">
        <v>1250</v>
      </c>
      <c r="B139" s="26" t="s">
        <v>927</v>
      </c>
      <c r="C139" s="25" t="s">
        <v>1251</v>
      </c>
      <c r="D139" s="25" t="s">
        <v>379</v>
      </c>
      <c r="E139" s="25" t="s">
        <v>24</v>
      </c>
      <c r="F139" s="25" t="b">
        <v>0</v>
      </c>
      <c r="G139" s="25" t="s">
        <v>1252</v>
      </c>
      <c r="H139" s="25">
        <v>0</v>
      </c>
      <c r="I139" s="25">
        <v>1</v>
      </c>
      <c r="J139" s="25"/>
    </row>
    <row r="140" spans="1:10" ht="30" x14ac:dyDescent="0.25">
      <c r="A140" s="25" t="s">
        <v>1253</v>
      </c>
      <c r="B140" s="26" t="s">
        <v>927</v>
      </c>
      <c r="C140" s="25" t="s">
        <v>1254</v>
      </c>
      <c r="D140" s="25" t="s">
        <v>1255</v>
      </c>
      <c r="E140" s="25" t="s">
        <v>24</v>
      </c>
      <c r="F140" s="25" t="b">
        <v>0</v>
      </c>
      <c r="G140" s="25" t="s">
        <v>1256</v>
      </c>
      <c r="H140" s="25">
        <v>0</v>
      </c>
      <c r="I140" s="25">
        <v>1</v>
      </c>
      <c r="J140" s="25"/>
    </row>
    <row r="141" spans="1:10" ht="45" x14ac:dyDescent="0.25">
      <c r="A141" s="25" t="s">
        <v>1257</v>
      </c>
      <c r="B141" s="26" t="s">
        <v>1258</v>
      </c>
      <c r="C141" s="25" t="s">
        <v>1259</v>
      </c>
      <c r="D141" s="25" t="s">
        <v>140</v>
      </c>
      <c r="E141" s="25" t="s">
        <v>24</v>
      </c>
      <c r="F141" s="25" t="b">
        <v>1</v>
      </c>
      <c r="G141" s="25" t="s">
        <v>1260</v>
      </c>
      <c r="H141" s="25">
        <v>1</v>
      </c>
      <c r="I141" s="25">
        <v>0</v>
      </c>
      <c r="J141" s="25"/>
    </row>
    <row r="142" spans="1:10" ht="75" x14ac:dyDescent="0.25">
      <c r="A142" s="25" t="s">
        <v>1261</v>
      </c>
      <c r="B142" s="26" t="s">
        <v>1262</v>
      </c>
      <c r="C142" s="25" t="s">
        <v>1263</v>
      </c>
      <c r="D142" s="25" t="s">
        <v>379</v>
      </c>
      <c r="E142" s="25" t="s">
        <v>24</v>
      </c>
      <c r="F142" s="25" t="b">
        <v>0</v>
      </c>
      <c r="G142" s="25" t="s">
        <v>1264</v>
      </c>
      <c r="H142" s="25">
        <v>0</v>
      </c>
      <c r="I142" s="25">
        <v>1</v>
      </c>
      <c r="J142" s="25" t="s">
        <v>5312</v>
      </c>
    </row>
    <row r="143" spans="1:10" ht="30" x14ac:dyDescent="0.25">
      <c r="A143" s="25" t="s">
        <v>1265</v>
      </c>
      <c r="B143" s="26" t="s">
        <v>1266</v>
      </c>
      <c r="C143" s="25" t="s">
        <v>1267</v>
      </c>
      <c r="D143" s="25" t="s">
        <v>11</v>
      </c>
      <c r="E143" s="25" t="s">
        <v>24</v>
      </c>
      <c r="F143" s="25" t="b">
        <v>0</v>
      </c>
      <c r="G143" s="25" t="s">
        <v>1268</v>
      </c>
      <c r="H143" s="25">
        <v>0</v>
      </c>
      <c r="I143" s="25">
        <v>1</v>
      </c>
      <c r="J143" s="25"/>
    </row>
    <row r="144" spans="1:10" ht="45" x14ac:dyDescent="0.25">
      <c r="A144" s="25" t="s">
        <v>1269</v>
      </c>
      <c r="B144" s="26" t="s">
        <v>944</v>
      </c>
      <c r="C144" s="25" t="s">
        <v>1270</v>
      </c>
      <c r="D144" s="25" t="s">
        <v>11</v>
      </c>
      <c r="E144" s="25" t="s">
        <v>24</v>
      </c>
      <c r="F144" s="25" t="b">
        <v>1</v>
      </c>
      <c r="G144" s="25" t="s">
        <v>1271</v>
      </c>
      <c r="H144" s="25">
        <v>1</v>
      </c>
      <c r="I144" s="25">
        <v>0</v>
      </c>
      <c r="J144" s="25"/>
    </row>
    <row r="145" spans="1:10" ht="30" x14ac:dyDescent="0.25">
      <c r="A145" s="25" t="s">
        <v>1272</v>
      </c>
      <c r="B145" s="26" t="s">
        <v>948</v>
      </c>
      <c r="C145" s="25" t="s">
        <v>1273</v>
      </c>
      <c r="D145" s="25" t="s">
        <v>333</v>
      </c>
      <c r="E145" s="25" t="s">
        <v>24</v>
      </c>
      <c r="F145" s="25" t="b">
        <v>0</v>
      </c>
      <c r="G145" s="25" t="s">
        <v>1274</v>
      </c>
      <c r="H145" s="25">
        <v>0</v>
      </c>
      <c r="I145" s="25">
        <v>1</v>
      </c>
      <c r="J145" s="25"/>
    </row>
    <row r="146" spans="1:10" ht="30" x14ac:dyDescent="0.25">
      <c r="A146" s="25" t="s">
        <v>1275</v>
      </c>
      <c r="B146" s="26" t="s">
        <v>948</v>
      </c>
      <c r="C146" s="25" t="s">
        <v>1276</v>
      </c>
      <c r="D146" s="25" t="s">
        <v>560</v>
      </c>
      <c r="E146" s="25" t="s">
        <v>24</v>
      </c>
      <c r="F146" s="25" t="b">
        <v>0</v>
      </c>
      <c r="G146" s="25" t="s">
        <v>1277</v>
      </c>
      <c r="H146" s="25">
        <v>0</v>
      </c>
      <c r="I146" s="25">
        <v>1</v>
      </c>
      <c r="J146" s="25"/>
    </row>
    <row r="147" spans="1:10" ht="45" x14ac:dyDescent="0.25">
      <c r="A147" s="25" t="s">
        <v>1278</v>
      </c>
      <c r="B147" s="26" t="s">
        <v>1279</v>
      </c>
      <c r="C147" s="25" t="s">
        <v>1280</v>
      </c>
      <c r="D147" s="25" t="s">
        <v>447</v>
      </c>
      <c r="E147" s="25" t="s">
        <v>57</v>
      </c>
      <c r="F147" s="25" t="b">
        <v>0</v>
      </c>
      <c r="G147" s="25" t="s">
        <v>1281</v>
      </c>
      <c r="H147" s="25">
        <v>0</v>
      </c>
      <c r="I147" s="25">
        <v>1</v>
      </c>
      <c r="J147" s="25"/>
    </row>
    <row r="148" spans="1:10" ht="30" x14ac:dyDescent="0.25">
      <c r="A148" s="25" t="s">
        <v>1282</v>
      </c>
      <c r="B148" s="26" t="s">
        <v>1283</v>
      </c>
      <c r="C148" s="25" t="s">
        <v>1284</v>
      </c>
      <c r="D148" s="25" t="s">
        <v>82</v>
      </c>
      <c r="E148" s="25" t="s">
        <v>57</v>
      </c>
      <c r="F148" s="25" t="b">
        <v>1</v>
      </c>
      <c r="G148" s="25" t="s">
        <v>1285</v>
      </c>
      <c r="H148" s="25">
        <v>1</v>
      </c>
      <c r="I148" s="25">
        <v>0</v>
      </c>
      <c r="J148" s="25"/>
    </row>
    <row r="149" spans="1:10" x14ac:dyDescent="0.25">
      <c r="A149" s="25" t="s">
        <v>1286</v>
      </c>
      <c r="B149" s="26" t="s">
        <v>983</v>
      </c>
      <c r="C149" s="25" t="s">
        <v>1287</v>
      </c>
      <c r="D149" s="25" t="s">
        <v>92</v>
      </c>
      <c r="E149" s="25" t="s">
        <v>57</v>
      </c>
      <c r="F149" s="25" t="b">
        <v>0</v>
      </c>
      <c r="G149" s="25" t="s">
        <v>1288</v>
      </c>
      <c r="H149" s="25">
        <v>0</v>
      </c>
      <c r="I149" s="25">
        <v>1</v>
      </c>
      <c r="J149" s="25"/>
    </row>
    <row r="150" spans="1:10" ht="45" x14ac:dyDescent="0.25">
      <c r="A150" s="25" t="s">
        <v>1289</v>
      </c>
      <c r="B150" s="26" t="s">
        <v>1048</v>
      </c>
      <c r="C150" s="25" t="s">
        <v>1290</v>
      </c>
      <c r="D150" s="25" t="s">
        <v>54</v>
      </c>
      <c r="E150" s="25" t="s">
        <v>57</v>
      </c>
      <c r="F150" s="25" t="b">
        <v>0</v>
      </c>
      <c r="G150" s="25" t="s">
        <v>1291</v>
      </c>
      <c r="H150" s="25">
        <v>0</v>
      </c>
      <c r="I150" s="25">
        <v>1</v>
      </c>
      <c r="J150" s="25"/>
    </row>
    <row r="151" spans="1:10" ht="30" x14ac:dyDescent="0.25">
      <c r="A151" s="25" t="s">
        <v>1292</v>
      </c>
      <c r="B151" s="26" t="s">
        <v>1293</v>
      </c>
      <c r="C151" s="25" t="s">
        <v>1294</v>
      </c>
      <c r="D151" s="25" t="s">
        <v>762</v>
      </c>
      <c r="E151" s="25" t="s">
        <v>57</v>
      </c>
      <c r="F151" s="25" t="b">
        <v>0</v>
      </c>
      <c r="G151" s="25" t="s">
        <v>1295</v>
      </c>
      <c r="H151" s="25">
        <v>0</v>
      </c>
      <c r="I151" s="25">
        <v>1</v>
      </c>
      <c r="J151" s="25"/>
    </row>
    <row r="152" spans="1:10" ht="45" x14ac:dyDescent="0.25">
      <c r="A152" s="25" t="s">
        <v>1296</v>
      </c>
      <c r="B152" s="26" t="s">
        <v>1297</v>
      </c>
      <c r="C152" s="25" t="s">
        <v>1298</v>
      </c>
      <c r="D152" s="25" t="s">
        <v>555</v>
      </c>
      <c r="E152" s="25" t="s">
        <v>57</v>
      </c>
      <c r="F152" s="25" t="b">
        <v>0</v>
      </c>
      <c r="G152" s="25" t="s">
        <v>1299</v>
      </c>
      <c r="H152" s="25">
        <v>0</v>
      </c>
      <c r="I152" s="25">
        <v>1</v>
      </c>
      <c r="J152" s="25"/>
    </row>
    <row r="153" spans="1:10" ht="30" x14ac:dyDescent="0.25">
      <c r="A153" s="25" t="s">
        <v>1300</v>
      </c>
      <c r="B153" s="26" t="s">
        <v>1301</v>
      </c>
      <c r="C153" s="25" t="s">
        <v>1302</v>
      </c>
      <c r="D153" s="25" t="s">
        <v>172</v>
      </c>
      <c r="E153" s="25" t="s">
        <v>57</v>
      </c>
      <c r="F153" s="25" t="b">
        <v>0</v>
      </c>
      <c r="G153" s="25" t="s">
        <v>1303</v>
      </c>
      <c r="H153" s="25">
        <v>0</v>
      </c>
      <c r="I153" s="25">
        <v>1</v>
      </c>
      <c r="J153" s="25"/>
    </row>
    <row r="154" spans="1:10" ht="30" x14ac:dyDescent="0.25">
      <c r="A154" s="25" t="s">
        <v>1304</v>
      </c>
      <c r="B154" s="26" t="s">
        <v>1305</v>
      </c>
      <c r="C154" s="25" t="s">
        <v>1306</v>
      </c>
      <c r="D154" s="25" t="s">
        <v>628</v>
      </c>
      <c r="E154" s="25" t="s">
        <v>57</v>
      </c>
      <c r="F154" s="25" t="b">
        <v>0</v>
      </c>
      <c r="G154" s="25" t="s">
        <v>1307</v>
      </c>
      <c r="H154" s="25">
        <v>0</v>
      </c>
      <c r="I154" s="25">
        <v>1</v>
      </c>
      <c r="J154" s="25"/>
    </row>
    <row r="155" spans="1:10" ht="30" x14ac:dyDescent="0.25">
      <c r="A155" s="25" t="s">
        <v>1308</v>
      </c>
      <c r="B155" s="26" t="s">
        <v>1309</v>
      </c>
      <c r="C155" s="25" t="s">
        <v>1310</v>
      </c>
      <c r="D155" s="25" t="s">
        <v>23</v>
      </c>
      <c r="E155" s="25" t="s">
        <v>57</v>
      </c>
      <c r="F155" s="25" t="b">
        <v>1</v>
      </c>
      <c r="G155" s="25" t="s">
        <v>1311</v>
      </c>
      <c r="H155" s="25">
        <v>1</v>
      </c>
      <c r="I155" s="25">
        <v>0</v>
      </c>
      <c r="J155" s="25"/>
    </row>
    <row r="156" spans="1:10" ht="30" x14ac:dyDescent="0.25">
      <c r="A156" s="25" t="s">
        <v>1312</v>
      </c>
      <c r="B156" s="26" t="s">
        <v>1313</v>
      </c>
      <c r="C156" s="25" t="s">
        <v>1314</v>
      </c>
      <c r="D156" s="25" t="s">
        <v>628</v>
      </c>
      <c r="E156" s="25" t="s">
        <v>57</v>
      </c>
      <c r="F156" s="25" t="b">
        <v>0</v>
      </c>
      <c r="G156" s="25" t="s">
        <v>1315</v>
      </c>
      <c r="H156" s="25">
        <v>0</v>
      </c>
      <c r="I156" s="25">
        <v>1</v>
      </c>
      <c r="J156" s="25"/>
    </row>
    <row r="157" spans="1:10" ht="45" x14ac:dyDescent="0.25">
      <c r="A157" s="25" t="s">
        <v>1316</v>
      </c>
      <c r="B157" s="26" t="s">
        <v>1317</v>
      </c>
      <c r="C157" s="25" t="s">
        <v>1318</v>
      </c>
      <c r="D157" s="25" t="s">
        <v>47</v>
      </c>
      <c r="E157" s="25" t="s">
        <v>57</v>
      </c>
      <c r="F157" s="25" t="b">
        <v>0</v>
      </c>
      <c r="G157" s="25" t="s">
        <v>1319</v>
      </c>
      <c r="H157" s="25">
        <v>0</v>
      </c>
      <c r="I157" s="25">
        <v>1</v>
      </c>
      <c r="J157" s="25"/>
    </row>
    <row r="158" spans="1:10" ht="30" x14ac:dyDescent="0.25">
      <c r="A158" s="25" t="s">
        <v>1320</v>
      </c>
      <c r="B158" s="26" t="s">
        <v>756</v>
      </c>
      <c r="C158" s="25" t="s">
        <v>1321</v>
      </c>
      <c r="D158" s="25" t="s">
        <v>884</v>
      </c>
      <c r="E158" s="25" t="s">
        <v>57</v>
      </c>
      <c r="F158" s="25" t="b">
        <v>0</v>
      </c>
      <c r="G158" s="25" t="s">
        <v>1322</v>
      </c>
      <c r="H158" s="25">
        <v>0</v>
      </c>
      <c r="I158" s="25">
        <v>1</v>
      </c>
      <c r="J158" s="25"/>
    </row>
    <row r="159" spans="1:10" ht="30" x14ac:dyDescent="0.25">
      <c r="A159" s="25" t="s">
        <v>1323</v>
      </c>
      <c r="B159" s="26" t="s">
        <v>760</v>
      </c>
      <c r="C159" s="25" t="s">
        <v>1324</v>
      </c>
      <c r="D159" s="25" t="s">
        <v>267</v>
      </c>
      <c r="E159" s="25" t="s">
        <v>57</v>
      </c>
      <c r="F159" s="25" t="b">
        <v>0</v>
      </c>
      <c r="G159" s="25" t="s">
        <v>1325</v>
      </c>
      <c r="H159" s="25">
        <v>0</v>
      </c>
      <c r="I159" s="25">
        <v>1</v>
      </c>
      <c r="J159" s="25"/>
    </row>
    <row r="160" spans="1:10" ht="30" x14ac:dyDescent="0.25">
      <c r="A160" s="25" t="s">
        <v>1326</v>
      </c>
      <c r="B160" s="26" t="s">
        <v>769</v>
      </c>
      <c r="C160" s="25" t="s">
        <v>1327</v>
      </c>
      <c r="D160" s="25" t="s">
        <v>884</v>
      </c>
      <c r="E160" s="25" t="s">
        <v>57</v>
      </c>
      <c r="F160" s="25" t="b">
        <v>0</v>
      </c>
      <c r="G160" s="25" t="s">
        <v>1328</v>
      </c>
      <c r="H160" s="25">
        <v>0</v>
      </c>
      <c r="I160" s="25">
        <v>1</v>
      </c>
      <c r="J160" s="25"/>
    </row>
    <row r="161" spans="1:10" ht="45" x14ac:dyDescent="0.25">
      <c r="A161" s="25" t="s">
        <v>1329</v>
      </c>
      <c r="B161" s="26" t="s">
        <v>1330</v>
      </c>
      <c r="C161" s="25" t="s">
        <v>1331</v>
      </c>
      <c r="D161" s="25" t="s">
        <v>114</v>
      </c>
      <c r="E161" s="25" t="s">
        <v>57</v>
      </c>
      <c r="F161" s="25" t="b">
        <v>1</v>
      </c>
      <c r="G161" s="25" t="s">
        <v>1332</v>
      </c>
      <c r="H161" s="25">
        <v>1</v>
      </c>
      <c r="I161" s="25">
        <v>0</v>
      </c>
      <c r="J161" s="25"/>
    </row>
    <row r="162" spans="1:10" ht="60" x14ac:dyDescent="0.25">
      <c r="A162" s="25" t="s">
        <v>1333</v>
      </c>
      <c r="B162" s="26" t="s">
        <v>1334</v>
      </c>
      <c r="C162" s="25" t="s">
        <v>1335</v>
      </c>
      <c r="D162" s="25" t="s">
        <v>884</v>
      </c>
      <c r="E162" s="25" t="s">
        <v>57</v>
      </c>
      <c r="F162" s="25" t="b">
        <v>0</v>
      </c>
      <c r="G162" s="25" t="s">
        <v>1336</v>
      </c>
      <c r="H162" s="25">
        <v>0</v>
      </c>
      <c r="I162" s="25">
        <v>2</v>
      </c>
      <c r="J162" s="25"/>
    </row>
    <row r="163" spans="1:10" ht="60" x14ac:dyDescent="0.25">
      <c r="A163" s="25" t="s">
        <v>1337</v>
      </c>
      <c r="B163" s="26" t="s">
        <v>1338</v>
      </c>
      <c r="C163" s="25" t="s">
        <v>1339</v>
      </c>
      <c r="D163" s="25" t="s">
        <v>11</v>
      </c>
      <c r="E163" s="25" t="s">
        <v>57</v>
      </c>
      <c r="F163" s="25" t="b">
        <v>0</v>
      </c>
      <c r="G163" s="25" t="s">
        <v>1340</v>
      </c>
      <c r="H163" s="25">
        <v>0</v>
      </c>
      <c r="I163" s="25">
        <v>1</v>
      </c>
      <c r="J163" s="25"/>
    </row>
    <row r="164" spans="1:10" ht="45" x14ac:dyDescent="0.25">
      <c r="A164" s="25" t="s">
        <v>1341</v>
      </c>
      <c r="B164" s="26" t="s">
        <v>1342</v>
      </c>
      <c r="C164" s="25" t="s">
        <v>1343</v>
      </c>
      <c r="D164" s="25" t="s">
        <v>35</v>
      </c>
      <c r="E164" s="25" t="s">
        <v>57</v>
      </c>
      <c r="F164" s="25" t="b">
        <v>0</v>
      </c>
      <c r="G164" s="25" t="s">
        <v>1344</v>
      </c>
      <c r="H164" s="25">
        <v>0</v>
      </c>
      <c r="I164" s="25">
        <v>1</v>
      </c>
      <c r="J164" s="25"/>
    </row>
    <row r="165" spans="1:10" ht="30" x14ac:dyDescent="0.25">
      <c r="A165" s="25" t="s">
        <v>1345</v>
      </c>
      <c r="B165" s="26" t="s">
        <v>1346</v>
      </c>
      <c r="C165" s="25" t="s">
        <v>1347</v>
      </c>
      <c r="D165" s="25" t="s">
        <v>60</v>
      </c>
      <c r="E165" s="25" t="s">
        <v>57</v>
      </c>
      <c r="F165" s="25" t="b">
        <v>0</v>
      </c>
      <c r="G165" s="25" t="s">
        <v>1348</v>
      </c>
      <c r="H165" s="25">
        <v>0</v>
      </c>
      <c r="I165" s="25">
        <v>1</v>
      </c>
      <c r="J165" s="25"/>
    </row>
    <row r="166" spans="1:10" ht="45" x14ac:dyDescent="0.25">
      <c r="A166" s="25" t="s">
        <v>1349</v>
      </c>
      <c r="B166" s="26" t="s">
        <v>1123</v>
      </c>
      <c r="C166" s="25" t="s">
        <v>1350</v>
      </c>
      <c r="D166" s="25" t="s">
        <v>529</v>
      </c>
      <c r="E166" s="25" t="s">
        <v>57</v>
      </c>
      <c r="F166" s="25" t="b">
        <v>0</v>
      </c>
      <c r="G166" s="25" t="s">
        <v>1351</v>
      </c>
      <c r="H166" s="25">
        <v>0</v>
      </c>
      <c r="I166" s="25">
        <v>1</v>
      </c>
      <c r="J166" s="25"/>
    </row>
    <row r="167" spans="1:10" x14ac:dyDescent="0.25">
      <c r="A167" s="25" t="s">
        <v>873</v>
      </c>
      <c r="B167" s="26" t="s">
        <v>1352</v>
      </c>
      <c r="C167" s="25" t="s">
        <v>875</v>
      </c>
      <c r="D167" s="25" t="s">
        <v>66</v>
      </c>
      <c r="E167" s="25" t="s">
        <v>57</v>
      </c>
      <c r="F167" s="25" t="b">
        <v>0</v>
      </c>
      <c r="G167" s="25" t="s">
        <v>946</v>
      </c>
      <c r="H167" s="25">
        <v>0</v>
      </c>
      <c r="I167" s="25">
        <v>1</v>
      </c>
      <c r="J167" s="25"/>
    </row>
    <row r="168" spans="1:10" ht="60" x14ac:dyDescent="0.25">
      <c r="A168" s="25" t="s">
        <v>1353</v>
      </c>
      <c r="B168" s="26" t="s">
        <v>1354</v>
      </c>
      <c r="C168" s="25" t="s">
        <v>1355</v>
      </c>
      <c r="D168" s="25" t="s">
        <v>155</v>
      </c>
      <c r="E168" s="25" t="s">
        <v>57</v>
      </c>
      <c r="F168" s="25" t="b">
        <v>0</v>
      </c>
      <c r="G168" s="25" t="s">
        <v>1356</v>
      </c>
      <c r="H168" s="25">
        <v>0</v>
      </c>
      <c r="I168" s="25">
        <v>1</v>
      </c>
      <c r="J168" s="25"/>
    </row>
    <row r="169" spans="1:10" ht="45" x14ac:dyDescent="0.25">
      <c r="A169" s="25" t="s">
        <v>1357</v>
      </c>
      <c r="B169" s="26" t="s">
        <v>1358</v>
      </c>
      <c r="C169" s="25" t="s">
        <v>1359</v>
      </c>
      <c r="D169" s="25" t="s">
        <v>430</v>
      </c>
      <c r="E169" s="25" t="s">
        <v>57</v>
      </c>
      <c r="F169" s="25" t="b">
        <v>1</v>
      </c>
      <c r="G169" s="25" t="s">
        <v>1360</v>
      </c>
      <c r="H169" s="25">
        <v>1</v>
      </c>
      <c r="I169" s="25">
        <v>0</v>
      </c>
      <c r="J169" s="25"/>
    </row>
    <row r="170" spans="1:10" ht="45" x14ac:dyDescent="0.25">
      <c r="A170" s="25" t="s">
        <v>1361</v>
      </c>
      <c r="B170" s="26" t="s">
        <v>1362</v>
      </c>
      <c r="C170" s="25" t="s">
        <v>1363</v>
      </c>
      <c r="D170" s="25" t="s">
        <v>529</v>
      </c>
      <c r="E170" s="25" t="s">
        <v>57</v>
      </c>
      <c r="F170" s="25" t="b">
        <v>0</v>
      </c>
      <c r="G170" s="25" t="s">
        <v>1364</v>
      </c>
      <c r="H170" s="25">
        <v>0</v>
      </c>
      <c r="I170" s="25">
        <v>1</v>
      </c>
      <c r="J170" s="25"/>
    </row>
    <row r="171" spans="1:10" ht="30" x14ac:dyDescent="0.25">
      <c r="A171" s="25" t="s">
        <v>1365</v>
      </c>
      <c r="B171" s="26" t="s">
        <v>1366</v>
      </c>
      <c r="C171" s="25" t="s">
        <v>1367</v>
      </c>
      <c r="D171" s="25" t="s">
        <v>155</v>
      </c>
      <c r="E171" s="25" t="s">
        <v>57</v>
      </c>
      <c r="F171" s="25" t="b">
        <v>0</v>
      </c>
      <c r="G171" s="25" t="s">
        <v>1368</v>
      </c>
      <c r="H171" s="25">
        <v>0</v>
      </c>
      <c r="I171" s="25">
        <v>1</v>
      </c>
      <c r="J171" s="25"/>
    </row>
    <row r="172" spans="1:10" ht="30" x14ac:dyDescent="0.25">
      <c r="A172" s="25" t="s">
        <v>1369</v>
      </c>
      <c r="B172" s="26" t="s">
        <v>1370</v>
      </c>
      <c r="C172" s="25" t="s">
        <v>1371</v>
      </c>
      <c r="D172" s="25" t="s">
        <v>35</v>
      </c>
      <c r="E172" s="25" t="s">
        <v>57</v>
      </c>
      <c r="F172" s="25" t="b">
        <v>0</v>
      </c>
      <c r="G172" s="25" t="s">
        <v>1372</v>
      </c>
      <c r="H172" s="25">
        <v>0</v>
      </c>
      <c r="I172" s="25">
        <v>1</v>
      </c>
      <c r="J172" s="25"/>
    </row>
    <row r="173" spans="1:10" x14ac:dyDescent="0.25">
      <c r="A173" s="25" t="s">
        <v>1373</v>
      </c>
      <c r="B173" s="26" t="s">
        <v>1374</v>
      </c>
      <c r="C173" s="25" t="s">
        <v>1375</v>
      </c>
      <c r="D173" s="25" t="s">
        <v>430</v>
      </c>
      <c r="E173" s="25" t="s">
        <v>57</v>
      </c>
      <c r="F173" s="25" t="b">
        <v>0</v>
      </c>
      <c r="G173" s="25" t="s">
        <v>946</v>
      </c>
      <c r="H173" s="25">
        <v>0</v>
      </c>
      <c r="I173" s="25">
        <v>1</v>
      </c>
      <c r="J173" s="25"/>
    </row>
    <row r="174" spans="1:10" ht="45" x14ac:dyDescent="0.25">
      <c r="A174" s="25" t="s">
        <v>1376</v>
      </c>
      <c r="B174" s="26" t="s">
        <v>1377</v>
      </c>
      <c r="C174" s="25" t="s">
        <v>1378</v>
      </c>
      <c r="D174" s="25" t="s">
        <v>35</v>
      </c>
      <c r="E174" s="25" t="s">
        <v>57</v>
      </c>
      <c r="F174" s="25" t="b">
        <v>0</v>
      </c>
      <c r="G174" s="25" t="s">
        <v>1379</v>
      </c>
      <c r="H174" s="25">
        <v>0</v>
      </c>
      <c r="I174" s="25">
        <v>1</v>
      </c>
      <c r="J174" s="25"/>
    </row>
    <row r="175" spans="1:10" ht="30" x14ac:dyDescent="0.25">
      <c r="A175" s="25" t="s">
        <v>1380</v>
      </c>
      <c r="B175" s="26" t="s">
        <v>1381</v>
      </c>
      <c r="C175" s="25" t="s">
        <v>1382</v>
      </c>
      <c r="D175" s="25" t="s">
        <v>475</v>
      </c>
      <c r="E175" s="25" t="s">
        <v>57</v>
      </c>
      <c r="F175" s="25" t="b">
        <v>0</v>
      </c>
      <c r="G175" s="25" t="s">
        <v>1383</v>
      </c>
      <c r="H175" s="25">
        <v>0</v>
      </c>
      <c r="I175" s="25">
        <v>1</v>
      </c>
      <c r="J175" s="25"/>
    </row>
    <row r="176" spans="1:10" ht="60" x14ac:dyDescent="0.25">
      <c r="A176" s="25" t="s">
        <v>1384</v>
      </c>
      <c r="B176" s="26" t="s">
        <v>1385</v>
      </c>
      <c r="C176" s="25" t="s">
        <v>1386</v>
      </c>
      <c r="D176" s="25" t="s">
        <v>560</v>
      </c>
      <c r="E176" s="25" t="s">
        <v>57</v>
      </c>
      <c r="F176" s="25" t="b">
        <v>0</v>
      </c>
      <c r="G176" s="25" t="s">
        <v>1387</v>
      </c>
      <c r="H176" s="25">
        <v>0</v>
      </c>
      <c r="I176" s="25">
        <v>2</v>
      </c>
      <c r="J176" s="25"/>
    </row>
    <row r="177" spans="1:10" x14ac:dyDescent="0.25">
      <c r="A177" s="25" t="s">
        <v>1388</v>
      </c>
      <c r="B177" s="26" t="s">
        <v>1389</v>
      </c>
      <c r="C177" s="25" t="s">
        <v>1390</v>
      </c>
      <c r="D177" s="25" t="s">
        <v>452</v>
      </c>
      <c r="E177" s="25" t="s">
        <v>57</v>
      </c>
      <c r="F177" s="25" t="b">
        <v>0</v>
      </c>
      <c r="G177" s="25" t="s">
        <v>1391</v>
      </c>
      <c r="H177" s="25">
        <v>0</v>
      </c>
      <c r="I177" s="25">
        <v>1</v>
      </c>
      <c r="J177" s="25"/>
    </row>
    <row r="178" spans="1:10" ht="30" x14ac:dyDescent="0.25">
      <c r="A178" s="25" t="s">
        <v>1392</v>
      </c>
      <c r="B178" s="26" t="s">
        <v>1393</v>
      </c>
      <c r="C178" s="25" t="s">
        <v>1394</v>
      </c>
      <c r="D178" s="25" t="s">
        <v>82</v>
      </c>
      <c r="E178" s="25" t="s">
        <v>57</v>
      </c>
      <c r="F178" s="25" t="b">
        <v>0</v>
      </c>
      <c r="G178" s="25" t="s">
        <v>1395</v>
      </c>
      <c r="H178" s="25">
        <v>0</v>
      </c>
      <c r="I178" s="25">
        <v>1</v>
      </c>
      <c r="J178" s="25"/>
    </row>
    <row r="179" spans="1:10" ht="30" x14ac:dyDescent="0.25">
      <c r="A179" s="25" t="s">
        <v>1396</v>
      </c>
      <c r="B179" s="26" t="s">
        <v>1397</v>
      </c>
      <c r="C179" s="25" t="s">
        <v>1398</v>
      </c>
      <c r="D179" s="25" t="s">
        <v>234</v>
      </c>
      <c r="E179" s="25" t="s">
        <v>57</v>
      </c>
      <c r="F179" s="25" t="b">
        <v>1</v>
      </c>
      <c r="G179" s="25" t="s">
        <v>1399</v>
      </c>
      <c r="H179" s="25">
        <v>1</v>
      </c>
      <c r="I179" s="25">
        <v>0</v>
      </c>
      <c r="J179" s="25"/>
    </row>
    <row r="180" spans="1:10" ht="45" x14ac:dyDescent="0.25">
      <c r="A180" s="25" t="s">
        <v>1400</v>
      </c>
      <c r="B180" s="26" t="s">
        <v>1401</v>
      </c>
      <c r="C180" s="25" t="s">
        <v>1402</v>
      </c>
      <c r="D180" s="25" t="s">
        <v>123</v>
      </c>
      <c r="E180" s="25" t="s">
        <v>57</v>
      </c>
      <c r="F180" s="25" t="b">
        <v>0</v>
      </c>
      <c r="G180" s="25" t="s">
        <v>1403</v>
      </c>
      <c r="H180" s="25">
        <v>0</v>
      </c>
      <c r="I180" s="25">
        <v>1</v>
      </c>
      <c r="J180" s="25"/>
    </row>
    <row r="181" spans="1:10" ht="30" x14ac:dyDescent="0.25">
      <c r="A181" s="25" t="s">
        <v>1404</v>
      </c>
      <c r="B181" s="26" t="s">
        <v>1183</v>
      </c>
      <c r="C181" s="25" t="s">
        <v>1405</v>
      </c>
      <c r="D181" s="25" t="s">
        <v>172</v>
      </c>
      <c r="E181" s="25" t="s">
        <v>57</v>
      </c>
      <c r="F181" s="25" t="b">
        <v>0</v>
      </c>
      <c r="G181" s="25" t="s">
        <v>1406</v>
      </c>
      <c r="H181" s="25">
        <v>0</v>
      </c>
      <c r="I181" s="25">
        <v>1</v>
      </c>
      <c r="J181" s="25"/>
    </row>
    <row r="182" spans="1:10" ht="30" x14ac:dyDescent="0.25">
      <c r="A182" s="25" t="s">
        <v>1407</v>
      </c>
      <c r="B182" s="26" t="s">
        <v>1408</v>
      </c>
      <c r="C182" s="25" t="s">
        <v>1409</v>
      </c>
      <c r="D182" s="25" t="s">
        <v>109</v>
      </c>
      <c r="E182" s="25" t="s">
        <v>57</v>
      </c>
      <c r="F182" s="25" t="b">
        <v>0</v>
      </c>
      <c r="G182" s="25" t="s">
        <v>1410</v>
      </c>
      <c r="H182" s="25">
        <v>0</v>
      </c>
      <c r="I182" s="25">
        <v>1</v>
      </c>
      <c r="J182" s="25"/>
    </row>
    <row r="183" spans="1:10" ht="30" x14ac:dyDescent="0.25">
      <c r="A183" s="25" t="s">
        <v>1411</v>
      </c>
      <c r="B183" s="26" t="s">
        <v>1187</v>
      </c>
      <c r="C183" s="25" t="s">
        <v>1412</v>
      </c>
      <c r="D183" s="25" t="s">
        <v>579</v>
      </c>
      <c r="E183" s="25" t="s">
        <v>57</v>
      </c>
      <c r="F183" s="25" t="b">
        <v>0</v>
      </c>
      <c r="G183" s="25" t="s">
        <v>1413</v>
      </c>
      <c r="H183" s="25">
        <v>0</v>
      </c>
      <c r="I183" s="25">
        <v>1</v>
      </c>
      <c r="J183" s="25"/>
    </row>
    <row r="184" spans="1:10" ht="45" x14ac:dyDescent="0.25">
      <c r="A184" s="25" t="s">
        <v>1414</v>
      </c>
      <c r="B184" s="26" t="s">
        <v>1415</v>
      </c>
      <c r="C184" s="25" t="s">
        <v>459</v>
      </c>
      <c r="D184" s="25" t="s">
        <v>1416</v>
      </c>
      <c r="E184" s="25" t="s">
        <v>57</v>
      </c>
      <c r="F184" s="25" t="b">
        <v>0</v>
      </c>
      <c r="G184" s="25" t="s">
        <v>1417</v>
      </c>
      <c r="H184" s="25">
        <v>0</v>
      </c>
      <c r="I184" s="25">
        <v>1</v>
      </c>
      <c r="J184" s="25"/>
    </row>
    <row r="185" spans="1:10" ht="30" x14ac:dyDescent="0.25">
      <c r="A185" s="25" t="s">
        <v>1418</v>
      </c>
      <c r="B185" s="26" t="s">
        <v>1415</v>
      </c>
      <c r="C185" s="25" t="s">
        <v>1419</v>
      </c>
      <c r="D185" s="25" t="s">
        <v>565</v>
      </c>
      <c r="E185" s="25" t="s">
        <v>57</v>
      </c>
      <c r="F185" s="25" t="b">
        <v>0</v>
      </c>
      <c r="G185" s="25" t="s">
        <v>1420</v>
      </c>
      <c r="H185" s="25">
        <v>0</v>
      </c>
      <c r="I185" s="25">
        <v>1</v>
      </c>
      <c r="J185" s="25"/>
    </row>
    <row r="186" spans="1:10" ht="45" x14ac:dyDescent="0.25">
      <c r="A186" s="25" t="s">
        <v>1421</v>
      </c>
      <c r="B186" s="26" t="s">
        <v>1422</v>
      </c>
      <c r="C186" s="25" t="s">
        <v>1423</v>
      </c>
      <c r="D186" s="25" t="s">
        <v>11</v>
      </c>
      <c r="E186" s="25" t="s">
        <v>57</v>
      </c>
      <c r="F186" s="25" t="b">
        <v>0</v>
      </c>
      <c r="G186" s="25" t="s">
        <v>1424</v>
      </c>
      <c r="H186" s="25">
        <v>0</v>
      </c>
      <c r="I186" s="25">
        <v>1</v>
      </c>
      <c r="J186" s="25"/>
    </row>
    <row r="187" spans="1:10" ht="45" x14ac:dyDescent="0.25">
      <c r="A187" s="25" t="s">
        <v>1425</v>
      </c>
      <c r="B187" s="26" t="s">
        <v>1426</v>
      </c>
      <c r="C187" s="25" t="s">
        <v>1427</v>
      </c>
      <c r="D187" s="25" t="s">
        <v>1189</v>
      </c>
      <c r="E187" s="25" t="s">
        <v>57</v>
      </c>
      <c r="F187" s="25" t="b">
        <v>0</v>
      </c>
      <c r="G187" s="25" t="s">
        <v>1428</v>
      </c>
      <c r="H187" s="25">
        <v>0</v>
      </c>
      <c r="I187" s="25">
        <v>1</v>
      </c>
      <c r="J187" s="25"/>
    </row>
    <row r="188" spans="1:10" ht="30" x14ac:dyDescent="0.25">
      <c r="A188" s="25" t="s">
        <v>1429</v>
      </c>
      <c r="B188" s="26" t="s">
        <v>1192</v>
      </c>
      <c r="C188" s="25" t="s">
        <v>1430</v>
      </c>
      <c r="D188" s="25" t="s">
        <v>92</v>
      </c>
      <c r="E188" s="25" t="s">
        <v>57</v>
      </c>
      <c r="F188" s="25" t="b">
        <v>0</v>
      </c>
      <c r="G188" s="25" t="s">
        <v>1431</v>
      </c>
      <c r="H188" s="25">
        <v>0</v>
      </c>
      <c r="I188" s="25">
        <v>1</v>
      </c>
      <c r="J188" s="25"/>
    </row>
    <row r="189" spans="1:10" ht="75" x14ac:dyDescent="0.25">
      <c r="A189" s="25" t="s">
        <v>1432</v>
      </c>
      <c r="B189" s="26" t="s">
        <v>1433</v>
      </c>
      <c r="C189" s="25" t="s">
        <v>1327</v>
      </c>
      <c r="D189" s="25" t="s">
        <v>884</v>
      </c>
      <c r="E189" s="25" t="s">
        <v>57</v>
      </c>
      <c r="F189" s="25" t="b">
        <v>0</v>
      </c>
      <c r="G189" s="25" t="s">
        <v>1434</v>
      </c>
      <c r="H189" s="25">
        <v>0</v>
      </c>
      <c r="I189" s="25">
        <v>1</v>
      </c>
      <c r="J189" s="25" t="s">
        <v>5313</v>
      </c>
    </row>
    <row r="190" spans="1:10" ht="30" x14ac:dyDescent="0.25">
      <c r="A190" s="25" t="s">
        <v>1435</v>
      </c>
      <c r="B190" s="26" t="s">
        <v>809</v>
      </c>
      <c r="C190" s="25" t="s">
        <v>1436</v>
      </c>
      <c r="D190" s="25" t="s">
        <v>884</v>
      </c>
      <c r="E190" s="25" t="s">
        <v>57</v>
      </c>
      <c r="F190" s="25" t="b">
        <v>0</v>
      </c>
      <c r="G190" s="25" t="s">
        <v>1437</v>
      </c>
      <c r="H190" s="25">
        <v>0</v>
      </c>
      <c r="I190" s="25">
        <v>1</v>
      </c>
      <c r="J190" s="25"/>
    </row>
    <row r="191" spans="1:10" ht="45" x14ac:dyDescent="0.25">
      <c r="A191" s="25" t="s">
        <v>1438</v>
      </c>
      <c r="B191" s="26" t="s">
        <v>1439</v>
      </c>
      <c r="C191" s="25" t="s">
        <v>1440</v>
      </c>
      <c r="D191" s="25" t="s">
        <v>262</v>
      </c>
      <c r="E191" s="25" t="s">
        <v>57</v>
      </c>
      <c r="F191" s="25" t="b">
        <v>1</v>
      </c>
      <c r="G191" s="25" t="s">
        <v>1441</v>
      </c>
      <c r="H191" s="25">
        <v>1</v>
      </c>
      <c r="I191" s="25">
        <v>0</v>
      </c>
      <c r="J191" s="25"/>
    </row>
    <row r="192" spans="1:10" ht="30" x14ac:dyDescent="0.25">
      <c r="A192" s="25" t="s">
        <v>1442</v>
      </c>
      <c r="B192" s="26" t="s">
        <v>1443</v>
      </c>
      <c r="C192" s="25" t="s">
        <v>1444</v>
      </c>
      <c r="D192" s="25" t="s">
        <v>430</v>
      </c>
      <c r="E192" s="25" t="s">
        <v>57</v>
      </c>
      <c r="F192" s="25" t="b">
        <v>0</v>
      </c>
      <c r="G192" s="25" t="s">
        <v>1445</v>
      </c>
      <c r="H192" s="25">
        <v>0</v>
      </c>
      <c r="I192" s="25">
        <v>1</v>
      </c>
      <c r="J192" s="25"/>
    </row>
    <row r="193" spans="1:10" x14ac:dyDescent="0.25">
      <c r="A193" s="25" t="s">
        <v>1446</v>
      </c>
      <c r="B193" s="26" t="s">
        <v>1443</v>
      </c>
      <c r="C193" s="25" t="s">
        <v>1447</v>
      </c>
      <c r="D193" s="25" t="s">
        <v>475</v>
      </c>
      <c r="E193" s="25" t="s">
        <v>57</v>
      </c>
      <c r="F193" s="25" t="b">
        <v>0</v>
      </c>
      <c r="G193" s="25" t="s">
        <v>1448</v>
      </c>
      <c r="H193" s="25">
        <v>0</v>
      </c>
      <c r="I193" s="25">
        <v>1</v>
      </c>
      <c r="J193" s="25"/>
    </row>
    <row r="194" spans="1:10" x14ac:dyDescent="0.25">
      <c r="A194" s="25" t="s">
        <v>1449</v>
      </c>
      <c r="B194" s="26" t="s">
        <v>1450</v>
      </c>
      <c r="C194" s="25" t="s">
        <v>1359</v>
      </c>
      <c r="D194" s="25" t="s">
        <v>430</v>
      </c>
      <c r="E194" s="25" t="s">
        <v>57</v>
      </c>
      <c r="F194" s="25" t="b">
        <v>0</v>
      </c>
      <c r="G194" s="25" t="s">
        <v>1451</v>
      </c>
      <c r="H194" s="25">
        <v>0</v>
      </c>
      <c r="I194" s="25">
        <v>1</v>
      </c>
      <c r="J194" s="25"/>
    </row>
    <row r="195" spans="1:10" ht="30" x14ac:dyDescent="0.25">
      <c r="A195" s="25" t="s">
        <v>1452</v>
      </c>
      <c r="B195" s="26" t="s">
        <v>1202</v>
      </c>
      <c r="C195" s="25" t="s">
        <v>1453</v>
      </c>
      <c r="D195" s="25" t="s">
        <v>333</v>
      </c>
      <c r="E195" s="25" t="s">
        <v>57</v>
      </c>
      <c r="F195" s="25" t="b">
        <v>0</v>
      </c>
      <c r="G195" s="25" t="s">
        <v>1454</v>
      </c>
      <c r="H195" s="25">
        <v>0</v>
      </c>
      <c r="I195" s="25">
        <v>1</v>
      </c>
      <c r="J195" s="25"/>
    </row>
    <row r="196" spans="1:10" ht="45" x14ac:dyDescent="0.25">
      <c r="A196" s="25" t="s">
        <v>1455</v>
      </c>
      <c r="B196" s="26" t="s">
        <v>1456</v>
      </c>
      <c r="C196" s="25" t="s">
        <v>1457</v>
      </c>
      <c r="D196" s="25" t="s">
        <v>1203</v>
      </c>
      <c r="E196" s="25" t="s">
        <v>57</v>
      </c>
      <c r="F196" s="25" t="b">
        <v>0</v>
      </c>
      <c r="G196" s="25" t="s">
        <v>1458</v>
      </c>
      <c r="H196" s="25">
        <v>0</v>
      </c>
      <c r="I196" s="25">
        <v>1</v>
      </c>
      <c r="J196" s="25"/>
    </row>
    <row r="197" spans="1:10" ht="30" x14ac:dyDescent="0.25">
      <c r="A197" s="25" t="s">
        <v>1459</v>
      </c>
      <c r="B197" s="26" t="s">
        <v>1460</v>
      </c>
      <c r="C197" s="25" t="s">
        <v>1461</v>
      </c>
      <c r="D197" s="25" t="s">
        <v>513</v>
      </c>
      <c r="E197" s="25" t="s">
        <v>57</v>
      </c>
      <c r="F197" s="25" t="b">
        <v>1</v>
      </c>
      <c r="G197" s="25" t="s">
        <v>1462</v>
      </c>
      <c r="H197" s="25">
        <v>1</v>
      </c>
      <c r="I197" s="25">
        <v>0</v>
      </c>
      <c r="J197" s="25"/>
    </row>
    <row r="198" spans="1:10" ht="45" x14ac:dyDescent="0.25">
      <c r="A198" s="25" t="s">
        <v>1463</v>
      </c>
      <c r="B198" s="26" t="s">
        <v>1464</v>
      </c>
      <c r="C198" s="25" t="s">
        <v>1465</v>
      </c>
      <c r="D198" s="25" t="s">
        <v>35</v>
      </c>
      <c r="E198" s="25" t="s">
        <v>57</v>
      </c>
      <c r="F198" s="25" t="b">
        <v>1</v>
      </c>
      <c r="G198" s="25" t="s">
        <v>1466</v>
      </c>
      <c r="H198" s="25">
        <v>1</v>
      </c>
      <c r="I198" s="25">
        <v>0</v>
      </c>
      <c r="J198" s="25"/>
    </row>
    <row r="199" spans="1:10" ht="30" x14ac:dyDescent="0.25">
      <c r="A199" s="25" t="s">
        <v>1467</v>
      </c>
      <c r="B199" s="26" t="s">
        <v>1468</v>
      </c>
      <c r="C199" s="25" t="s">
        <v>1469</v>
      </c>
      <c r="D199" s="25" t="s">
        <v>11</v>
      </c>
      <c r="E199" s="25" t="s">
        <v>57</v>
      </c>
      <c r="F199" s="25" t="b">
        <v>0</v>
      </c>
      <c r="G199" s="25" t="s">
        <v>1470</v>
      </c>
      <c r="H199" s="25">
        <v>0</v>
      </c>
      <c r="I199" s="25">
        <v>1</v>
      </c>
      <c r="J199" s="25"/>
    </row>
    <row r="200" spans="1:10" ht="45" x14ac:dyDescent="0.25">
      <c r="A200" s="25" t="s">
        <v>1471</v>
      </c>
      <c r="B200" s="26" t="s">
        <v>1472</v>
      </c>
      <c r="C200" s="25" t="s">
        <v>1473</v>
      </c>
      <c r="D200" s="25" t="s">
        <v>114</v>
      </c>
      <c r="E200" s="25" t="s">
        <v>57</v>
      </c>
      <c r="F200" s="25" t="b">
        <v>0</v>
      </c>
      <c r="G200" s="25" t="s">
        <v>1474</v>
      </c>
      <c r="H200" s="25">
        <v>0</v>
      </c>
      <c r="I200" s="25">
        <v>2</v>
      </c>
      <c r="J200" s="25"/>
    </row>
    <row r="201" spans="1:10" ht="30" x14ac:dyDescent="0.25">
      <c r="A201" s="25" t="s">
        <v>1475</v>
      </c>
      <c r="B201" s="26" t="s">
        <v>911</v>
      </c>
      <c r="C201" s="25" t="s">
        <v>1359</v>
      </c>
      <c r="D201" s="25" t="s">
        <v>430</v>
      </c>
      <c r="E201" s="25" t="s">
        <v>57</v>
      </c>
      <c r="F201" s="25" t="b">
        <v>0</v>
      </c>
      <c r="G201" s="25" t="s">
        <v>1476</v>
      </c>
      <c r="H201" s="25">
        <v>0</v>
      </c>
      <c r="I201" s="25">
        <v>1</v>
      </c>
      <c r="J201" s="25"/>
    </row>
    <row r="202" spans="1:10" ht="45" x14ac:dyDescent="0.25">
      <c r="A202" s="25" t="s">
        <v>1477</v>
      </c>
      <c r="B202" s="26" t="s">
        <v>1478</v>
      </c>
      <c r="C202" s="25" t="s">
        <v>1479</v>
      </c>
      <c r="D202" s="25" t="s">
        <v>1480</v>
      </c>
      <c r="E202" s="25" t="s">
        <v>57</v>
      </c>
      <c r="F202" s="25" t="b">
        <v>0</v>
      </c>
      <c r="G202" s="25" t="s">
        <v>1481</v>
      </c>
      <c r="H202" s="25">
        <v>0</v>
      </c>
      <c r="I202" s="25">
        <v>1</v>
      </c>
      <c r="J202" s="25"/>
    </row>
    <row r="203" spans="1:10" ht="30" x14ac:dyDescent="0.25">
      <c r="A203" s="25" t="s">
        <v>1482</v>
      </c>
      <c r="B203" s="26" t="s">
        <v>1483</v>
      </c>
      <c r="C203" s="25" t="s">
        <v>1484</v>
      </c>
      <c r="D203" s="25" t="s">
        <v>290</v>
      </c>
      <c r="E203" s="25" t="s">
        <v>57</v>
      </c>
      <c r="F203" s="25" t="b">
        <v>0</v>
      </c>
      <c r="G203" s="25" t="s">
        <v>1485</v>
      </c>
      <c r="H203" s="25">
        <v>0</v>
      </c>
      <c r="I203" s="25">
        <v>1</v>
      </c>
      <c r="J203" s="25"/>
    </row>
    <row r="204" spans="1:10" ht="60" x14ac:dyDescent="0.25">
      <c r="A204" s="25" t="s">
        <v>1486</v>
      </c>
      <c r="B204" s="26" t="s">
        <v>1487</v>
      </c>
      <c r="C204" s="25" t="s">
        <v>1488</v>
      </c>
      <c r="D204" s="25" t="s">
        <v>615</v>
      </c>
      <c r="E204" s="25" t="s">
        <v>57</v>
      </c>
      <c r="F204" s="25" t="b">
        <v>1</v>
      </c>
      <c r="G204" s="25" t="s">
        <v>1489</v>
      </c>
      <c r="H204" s="25">
        <v>2</v>
      </c>
      <c r="I204" s="25">
        <v>1</v>
      </c>
      <c r="J204" s="25" t="s">
        <v>5301</v>
      </c>
    </row>
    <row r="205" spans="1:10" ht="30" x14ac:dyDescent="0.25">
      <c r="A205" s="25" t="s">
        <v>1490</v>
      </c>
      <c r="B205" s="26" t="s">
        <v>1487</v>
      </c>
      <c r="C205" s="25" t="s">
        <v>1491</v>
      </c>
      <c r="D205" s="25" t="s">
        <v>475</v>
      </c>
      <c r="E205" s="25" t="s">
        <v>57</v>
      </c>
      <c r="F205" s="25" t="b">
        <v>0</v>
      </c>
      <c r="G205" s="25" t="s">
        <v>1492</v>
      </c>
      <c r="H205" s="25">
        <v>0</v>
      </c>
      <c r="I205" s="25">
        <v>2</v>
      </c>
      <c r="J205" s="25"/>
    </row>
    <row r="206" spans="1:10" ht="45" x14ac:dyDescent="0.25">
      <c r="A206" s="25" t="s">
        <v>1493</v>
      </c>
      <c r="B206" s="26" t="s">
        <v>1494</v>
      </c>
      <c r="C206" s="25" t="s">
        <v>1495</v>
      </c>
      <c r="D206" s="25" t="s">
        <v>290</v>
      </c>
      <c r="E206" s="25" t="s">
        <v>57</v>
      </c>
      <c r="F206" s="25" t="b">
        <v>1</v>
      </c>
      <c r="G206" s="25" t="s">
        <v>1496</v>
      </c>
      <c r="H206" s="25">
        <v>1</v>
      </c>
      <c r="I206" s="25">
        <v>0</v>
      </c>
      <c r="J206" s="25"/>
    </row>
    <row r="207" spans="1:10" ht="45" x14ac:dyDescent="0.25">
      <c r="A207" s="25" t="s">
        <v>1497</v>
      </c>
      <c r="B207" s="26" t="s">
        <v>1498</v>
      </c>
      <c r="C207" s="25" t="s">
        <v>1499</v>
      </c>
      <c r="D207" s="25" t="s">
        <v>628</v>
      </c>
      <c r="E207" s="25" t="s">
        <v>57</v>
      </c>
      <c r="F207" s="25" t="b">
        <v>1</v>
      </c>
      <c r="G207" s="25" t="s">
        <v>1500</v>
      </c>
      <c r="H207" s="25">
        <v>1</v>
      </c>
      <c r="I207" s="25">
        <v>0</v>
      </c>
      <c r="J207" s="25"/>
    </row>
    <row r="208" spans="1:10" ht="30" x14ac:dyDescent="0.25">
      <c r="A208" s="25" t="s">
        <v>1501</v>
      </c>
      <c r="B208" s="26" t="s">
        <v>1502</v>
      </c>
      <c r="C208" s="25" t="s">
        <v>1503</v>
      </c>
      <c r="D208" s="25" t="s">
        <v>190</v>
      </c>
      <c r="E208" s="25" t="s">
        <v>57</v>
      </c>
      <c r="F208" s="25" t="b">
        <v>0</v>
      </c>
      <c r="G208" s="25" t="s">
        <v>1504</v>
      </c>
      <c r="H208" s="25">
        <v>0</v>
      </c>
      <c r="I208" s="25">
        <v>1</v>
      </c>
      <c r="J208" s="25"/>
    </row>
    <row r="209" spans="1:10" ht="30" x14ac:dyDescent="0.25">
      <c r="A209" s="25" t="s">
        <v>1505</v>
      </c>
      <c r="B209" s="26" t="s">
        <v>1506</v>
      </c>
      <c r="C209" s="25" t="s">
        <v>1507</v>
      </c>
      <c r="D209" s="25" t="s">
        <v>60</v>
      </c>
      <c r="E209" s="25" t="s">
        <v>57</v>
      </c>
      <c r="F209" s="25" t="b">
        <v>0</v>
      </c>
      <c r="G209" s="25" t="s">
        <v>1508</v>
      </c>
      <c r="H209" s="25">
        <v>0</v>
      </c>
      <c r="I209" s="25">
        <v>1</v>
      </c>
      <c r="J209" s="25"/>
    </row>
    <row r="210" spans="1:10" x14ac:dyDescent="0.25">
      <c r="A210" s="25" t="s">
        <v>1509</v>
      </c>
      <c r="B210" s="26" t="s">
        <v>1247</v>
      </c>
      <c r="C210" s="25" t="s">
        <v>1510</v>
      </c>
      <c r="D210" s="25" t="s">
        <v>172</v>
      </c>
      <c r="E210" s="25" t="s">
        <v>57</v>
      </c>
      <c r="F210" s="25" t="b">
        <v>0</v>
      </c>
      <c r="G210" s="25" t="s">
        <v>1511</v>
      </c>
      <c r="H210" s="25">
        <v>0</v>
      </c>
      <c r="I210" s="25">
        <v>1</v>
      </c>
      <c r="J210" s="25"/>
    </row>
    <row r="211" spans="1:10" ht="30" x14ac:dyDescent="0.25">
      <c r="A211" s="25" t="s">
        <v>1512</v>
      </c>
      <c r="B211" s="26" t="s">
        <v>1513</v>
      </c>
      <c r="C211" s="25" t="s">
        <v>1514</v>
      </c>
      <c r="D211" s="25" t="s">
        <v>172</v>
      </c>
      <c r="E211" s="25" t="s">
        <v>57</v>
      </c>
      <c r="F211" s="25" t="b">
        <v>0</v>
      </c>
      <c r="G211" s="25" t="s">
        <v>1515</v>
      </c>
      <c r="H211" s="25">
        <v>0</v>
      </c>
      <c r="I211" s="25">
        <v>1</v>
      </c>
      <c r="J211" s="25"/>
    </row>
    <row r="212" spans="1:10" ht="45" x14ac:dyDescent="0.25">
      <c r="A212" s="25" t="s">
        <v>1516</v>
      </c>
      <c r="B212" s="26" t="s">
        <v>1517</v>
      </c>
      <c r="C212" s="25" t="s">
        <v>1518</v>
      </c>
      <c r="D212" s="25" t="s">
        <v>430</v>
      </c>
      <c r="E212" s="25" t="s">
        <v>57</v>
      </c>
      <c r="F212" s="25" t="b">
        <v>0</v>
      </c>
      <c r="G212" s="25" t="s">
        <v>1519</v>
      </c>
      <c r="H212" s="25">
        <v>0</v>
      </c>
      <c r="I212" s="25">
        <v>1</v>
      </c>
      <c r="J212" s="25"/>
    </row>
    <row r="213" spans="1:10" ht="45" x14ac:dyDescent="0.25">
      <c r="A213" s="25" t="s">
        <v>1520</v>
      </c>
      <c r="B213" s="26" t="s">
        <v>1266</v>
      </c>
      <c r="C213" s="25" t="s">
        <v>1521</v>
      </c>
      <c r="D213" s="25" t="s">
        <v>92</v>
      </c>
      <c r="E213" s="25" t="s">
        <v>57</v>
      </c>
      <c r="F213" s="25" t="b">
        <v>0</v>
      </c>
      <c r="G213" s="25" t="s">
        <v>1522</v>
      </c>
      <c r="H213" s="25">
        <v>0</v>
      </c>
      <c r="I213" s="25">
        <v>1</v>
      </c>
      <c r="J213" s="25"/>
    </row>
    <row r="214" spans="1:10" x14ac:dyDescent="0.25">
      <c r="A214" s="27"/>
      <c r="B214" s="27"/>
      <c r="C214" s="27"/>
      <c r="D214" s="27"/>
      <c r="E214" s="27"/>
      <c r="F214" s="27"/>
      <c r="G214" s="27"/>
      <c r="H214" s="27"/>
      <c r="I214" s="27"/>
      <c r="J214" s="27"/>
    </row>
    <row r="215" spans="1:10" ht="30" x14ac:dyDescent="0.25">
      <c r="A215" s="28" t="s">
        <v>1523</v>
      </c>
    </row>
    <row r="216" spans="1:10" x14ac:dyDescent="0.25">
      <c r="A216" s="20" t="s">
        <v>26</v>
      </c>
      <c r="B216" s="21" t="s">
        <v>28</v>
      </c>
      <c r="C216" s="22" t="s">
        <v>29</v>
      </c>
      <c r="D216" s="20" t="s">
        <v>5</v>
      </c>
      <c r="E216" s="22" t="s">
        <v>31</v>
      </c>
    </row>
    <row r="217" spans="1:10" x14ac:dyDescent="0.25">
      <c r="A217" s="23" t="s">
        <v>1524</v>
      </c>
      <c r="B217" s="29">
        <f>COUNTIF(E2:E213,"P")</f>
        <v>88</v>
      </c>
      <c r="C217" s="30">
        <f>B217/B222</f>
        <v>0.41904761904761906</v>
      </c>
      <c r="D217" s="29">
        <f>COUNTIFS(E2:E213,"P",F2:F213,"TRUE")</f>
        <v>24</v>
      </c>
      <c r="E217" s="30">
        <f>D217/D222</f>
        <v>0.53333333333333333</v>
      </c>
    </row>
    <row r="218" spans="1:10" x14ac:dyDescent="0.25">
      <c r="A218" s="23" t="s">
        <v>1525</v>
      </c>
      <c r="B218" s="29">
        <f>COUNTIF(E3:E214,"B")</f>
        <v>26</v>
      </c>
      <c r="C218" s="30">
        <f>B218/B222</f>
        <v>0.12380952380952381</v>
      </c>
      <c r="D218" s="24">
        <f>COUNTIFS(E2:E213,"B",F2:F213,"TRUE")</f>
        <v>6</v>
      </c>
      <c r="E218" s="30">
        <f>D218/D222</f>
        <v>0.13333333333333333</v>
      </c>
    </row>
    <row r="219" spans="1:10" x14ac:dyDescent="0.25">
      <c r="A219" s="23" t="s">
        <v>62</v>
      </c>
      <c r="B219" s="29">
        <f>COUNTIF(E4:E215,"M")</f>
        <v>29</v>
      </c>
      <c r="C219" s="30">
        <f>B219/B222</f>
        <v>0.1380952380952381</v>
      </c>
      <c r="D219" s="29">
        <f>COUNTIFS(E2:E213,"M",F2:F213,"TRUE")</f>
        <v>4</v>
      </c>
      <c r="E219" s="30">
        <f>D219/D222</f>
        <v>8.8888888888888892E-2</v>
      </c>
    </row>
    <row r="220" spans="1:10" x14ac:dyDescent="0.25">
      <c r="A220" s="23" t="s">
        <v>1526</v>
      </c>
      <c r="B220" s="29">
        <f>COUNTIF(E5:E216,"V")</f>
        <v>67</v>
      </c>
      <c r="C220" s="30">
        <f>B220/B222</f>
        <v>0.31904761904761902</v>
      </c>
      <c r="D220" s="29">
        <f>COUNTIFS(E2:E213,"V",F2:F213,"TRUE")</f>
        <v>11</v>
      </c>
      <c r="E220" s="30">
        <f>D220/D222</f>
        <v>0.24444444444444444</v>
      </c>
    </row>
    <row r="221" spans="1:10" x14ac:dyDescent="0.25">
      <c r="A221" s="23" t="s">
        <v>1527</v>
      </c>
      <c r="B221" s="29">
        <f>COUNTIF(E6:E217,"O")</f>
        <v>0</v>
      </c>
      <c r="C221" s="30">
        <f>B221/B222</f>
        <v>0</v>
      </c>
      <c r="D221" s="29">
        <f>COUNTIFS(E2:E213,"O",F2:F213,"TRUE")</f>
        <v>0</v>
      </c>
      <c r="E221" s="30">
        <f>D221/D222</f>
        <v>0</v>
      </c>
    </row>
    <row r="222" spans="1:10" x14ac:dyDescent="0.25">
      <c r="A222" s="23" t="s">
        <v>73</v>
      </c>
      <c r="B222" s="29">
        <f>SUM(B217:B221)</f>
        <v>210</v>
      </c>
      <c r="C222" s="29"/>
      <c r="D222" s="29">
        <f>COUNTIF(F2:F213,"TRUE")</f>
        <v>45</v>
      </c>
      <c r="E222" s="29"/>
    </row>
  </sheetData>
  <autoFilter ref="A1:J213" xr:uid="{00000000-0009-0000-0000-000007000000}"/>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000"/>
  <sheetViews>
    <sheetView zoomScaleNormal="100" workbookViewId="0">
      <pane ySplit="1" topLeftCell="A2" activePane="bottomLeft" state="frozen"/>
      <selection pane="bottomLeft" activeCell="J104" sqref="J104"/>
    </sheetView>
  </sheetViews>
  <sheetFormatPr defaultColWidth="14.42578125" defaultRowHeight="15" customHeight="1" x14ac:dyDescent="0.25"/>
  <cols>
    <col min="1" max="1" width="13.85546875" style="4" customWidth="1"/>
    <col min="2" max="2" width="14.28515625" style="4" customWidth="1"/>
    <col min="3" max="3" width="29.140625" style="4" customWidth="1"/>
    <col min="4" max="5" width="4.7109375" style="4" customWidth="1"/>
    <col min="6" max="6" width="6.7109375" style="4" bestFit="1" customWidth="1"/>
    <col min="7" max="7" width="69" style="4" customWidth="1"/>
    <col min="8" max="8" width="11.7109375" style="4" customWidth="1"/>
    <col min="9" max="9" width="10.5703125" style="4" customWidth="1"/>
    <col min="10" max="10" width="32.42578125" style="4" customWidth="1"/>
    <col min="11" max="11" width="15.28515625" style="4" customWidth="1"/>
    <col min="12" max="12" width="17.28515625" style="4" bestFit="1" customWidth="1"/>
    <col min="13" max="14" width="12" style="4" bestFit="1" customWidth="1"/>
    <col min="15" max="15" width="13" style="4" bestFit="1" customWidth="1"/>
    <col min="16" max="16" width="14.85546875" style="4" bestFit="1" customWidth="1"/>
    <col min="17" max="17" width="16.42578125" style="4" customWidth="1"/>
    <col min="18" max="30" width="8.7109375" style="4" customWidth="1"/>
    <col min="31" max="16384" width="14.42578125" style="4"/>
  </cols>
  <sheetData>
    <row r="1" spans="1:20" x14ac:dyDescent="0.25">
      <c r="A1" s="1" t="s">
        <v>0</v>
      </c>
      <c r="B1" s="1" t="s">
        <v>1</v>
      </c>
      <c r="C1" s="1" t="s">
        <v>2</v>
      </c>
      <c r="D1" s="1" t="s">
        <v>3</v>
      </c>
      <c r="E1" s="1" t="s">
        <v>4</v>
      </c>
      <c r="F1" s="1" t="s">
        <v>5</v>
      </c>
      <c r="G1" s="1" t="s">
        <v>6</v>
      </c>
      <c r="H1" s="110" t="s">
        <v>30</v>
      </c>
      <c r="I1" s="110" t="s">
        <v>5266</v>
      </c>
      <c r="J1" s="2" t="s">
        <v>7</v>
      </c>
      <c r="K1" s="3"/>
    </row>
    <row r="2" spans="1:20" ht="39.75" customHeight="1" x14ac:dyDescent="0.25">
      <c r="A2" s="5" t="s">
        <v>8</v>
      </c>
      <c r="B2" s="6" t="s">
        <v>9</v>
      </c>
      <c r="C2" s="5" t="s">
        <v>10</v>
      </c>
      <c r="D2" s="5" t="s">
        <v>11</v>
      </c>
      <c r="E2" s="5" t="s">
        <v>12</v>
      </c>
      <c r="F2" s="5" t="b">
        <v>0</v>
      </c>
      <c r="G2" s="5" t="s">
        <v>13</v>
      </c>
      <c r="H2" s="4">
        <v>0</v>
      </c>
      <c r="I2" s="4">
        <v>1</v>
      </c>
      <c r="J2" s="7"/>
    </row>
    <row r="3" spans="1:20" x14ac:dyDescent="0.25">
      <c r="A3" s="5" t="s">
        <v>14</v>
      </c>
      <c r="B3" s="6" t="s">
        <v>15</v>
      </c>
      <c r="C3" s="5" t="s">
        <v>16</v>
      </c>
      <c r="D3" s="5" t="s">
        <v>17</v>
      </c>
      <c r="E3" s="5" t="s">
        <v>18</v>
      </c>
      <c r="F3" s="5" t="b">
        <v>0</v>
      </c>
      <c r="G3" s="5" t="s">
        <v>19</v>
      </c>
      <c r="H3" s="110">
        <v>0</v>
      </c>
      <c r="I3" s="110">
        <v>1</v>
      </c>
      <c r="J3" s="7"/>
      <c r="M3" s="8"/>
    </row>
    <row r="4" spans="1:20" ht="30" x14ac:dyDescent="0.25">
      <c r="A4" s="5" t="s">
        <v>20</v>
      </c>
      <c r="B4" s="6" t="s">
        <v>21</v>
      </c>
      <c r="C4" s="5" t="s">
        <v>22</v>
      </c>
      <c r="D4" s="5" t="s">
        <v>23</v>
      </c>
      <c r="E4" s="5" t="s">
        <v>24</v>
      </c>
      <c r="F4" s="5" t="b">
        <v>0</v>
      </c>
      <c r="G4" s="5" t="s">
        <v>25</v>
      </c>
      <c r="H4" s="110">
        <v>0</v>
      </c>
      <c r="I4" s="110">
        <v>1</v>
      </c>
      <c r="J4" s="7"/>
      <c r="L4" s="12" t="s">
        <v>26</v>
      </c>
      <c r="M4" s="12" t="s">
        <v>27</v>
      </c>
      <c r="N4" s="12" t="s">
        <v>28</v>
      </c>
      <c r="O4" s="12" t="s">
        <v>29</v>
      </c>
      <c r="P4" s="112" t="s">
        <v>5268</v>
      </c>
      <c r="Q4" s="12" t="s">
        <v>31</v>
      </c>
      <c r="R4" s="113" t="s">
        <v>30</v>
      </c>
      <c r="S4" s="113" t="s">
        <v>5106</v>
      </c>
    </row>
    <row r="5" spans="1:20" ht="30" x14ac:dyDescent="0.25">
      <c r="A5" s="5" t="s">
        <v>32</v>
      </c>
      <c r="B5" s="6" t="s">
        <v>33</v>
      </c>
      <c r="C5" s="5" t="s">
        <v>34</v>
      </c>
      <c r="D5" s="5" t="s">
        <v>35</v>
      </c>
      <c r="E5" s="5" t="s">
        <v>24</v>
      </c>
      <c r="F5" s="5" t="b">
        <v>1</v>
      </c>
      <c r="G5" s="5" t="s">
        <v>36</v>
      </c>
      <c r="H5" s="110">
        <v>1</v>
      </c>
      <c r="I5" s="110">
        <v>0</v>
      </c>
      <c r="J5" s="7"/>
      <c r="L5" s="13" t="s">
        <v>37</v>
      </c>
      <c r="M5" s="9" t="s">
        <v>12</v>
      </c>
      <c r="N5" s="9">
        <f>COUNTIF($E$1:$E$166,M5)</f>
        <v>13</v>
      </c>
      <c r="O5" s="14">
        <f t="shared" ref="O5:O10" si="0">N5/$N$11</f>
        <v>7.926829268292683E-2</v>
      </c>
      <c r="P5" s="9">
        <f t="shared" ref="P5:P10" si="1">COUNTIFS($E$1:$E$166,M5,$F$1:$F$166,"TRUE")</f>
        <v>3</v>
      </c>
      <c r="Q5" s="14">
        <f t="shared" ref="Q5:Q10" si="2">P5/$P$11</f>
        <v>5.8823529411764705E-2</v>
      </c>
      <c r="R5" s="4">
        <f>SUMIF($E$1:$E$166,M5,H1:H166)</f>
        <v>3</v>
      </c>
      <c r="S5" s="4">
        <f>SUMIF($E$1:$E$166,M5,I1:I166)</f>
        <v>10</v>
      </c>
    </row>
    <row r="6" spans="1:20" ht="30" x14ac:dyDescent="0.25">
      <c r="A6" s="5" t="s">
        <v>38</v>
      </c>
      <c r="B6" s="6" t="s">
        <v>39</v>
      </c>
      <c r="C6" s="5" t="s">
        <v>40</v>
      </c>
      <c r="D6" s="5" t="s">
        <v>41</v>
      </c>
      <c r="E6" s="5" t="s">
        <v>24</v>
      </c>
      <c r="F6" s="5" t="b">
        <v>0</v>
      </c>
      <c r="G6" s="5" t="s">
        <v>42</v>
      </c>
      <c r="H6" s="110">
        <v>0</v>
      </c>
      <c r="I6" s="110">
        <v>1</v>
      </c>
      <c r="J6" s="7"/>
      <c r="L6" s="9" t="s">
        <v>43</v>
      </c>
      <c r="M6" s="9" t="s">
        <v>44</v>
      </c>
      <c r="N6" s="9">
        <f t="shared" ref="N6:N10" si="3">COUNTIF($E$1:$E$166,M6)</f>
        <v>0</v>
      </c>
      <c r="O6" s="14">
        <f t="shared" si="0"/>
        <v>0</v>
      </c>
      <c r="P6" s="9">
        <f t="shared" si="1"/>
        <v>0</v>
      </c>
      <c r="Q6" s="14">
        <f t="shared" si="2"/>
        <v>0</v>
      </c>
      <c r="R6" s="4">
        <f>SUMIF($E$1:$E$166,M6,H1:H166)</f>
        <v>0</v>
      </c>
      <c r="S6" s="4">
        <f>SUMIF($E$1:$E$166,M6,I1:I166)</f>
        <v>0</v>
      </c>
    </row>
    <row r="7" spans="1:20" x14ac:dyDescent="0.25">
      <c r="A7" s="5" t="s">
        <v>45</v>
      </c>
      <c r="B7" s="6" t="s">
        <v>39</v>
      </c>
      <c r="C7" s="5" t="s">
        <v>46</v>
      </c>
      <c r="D7" s="5" t="s">
        <v>47</v>
      </c>
      <c r="E7" s="5" t="s">
        <v>18</v>
      </c>
      <c r="F7" s="5" t="b">
        <v>0</v>
      </c>
      <c r="G7" s="5" t="s">
        <v>48</v>
      </c>
      <c r="H7" s="110">
        <v>0</v>
      </c>
      <c r="I7" s="110">
        <v>1</v>
      </c>
      <c r="J7" s="7"/>
      <c r="L7" s="9" t="s">
        <v>49</v>
      </c>
      <c r="M7" s="9" t="s">
        <v>50</v>
      </c>
      <c r="N7" s="9">
        <f t="shared" si="3"/>
        <v>0</v>
      </c>
      <c r="O7" s="14">
        <f t="shared" si="0"/>
        <v>0</v>
      </c>
      <c r="P7" s="9">
        <f t="shared" si="1"/>
        <v>0</v>
      </c>
      <c r="Q7" s="14">
        <f t="shared" si="2"/>
        <v>0</v>
      </c>
      <c r="R7" s="4">
        <f>SUMIF($E$1:$E$166,M7,H1:H166)</f>
        <v>0</v>
      </c>
      <c r="S7" s="4">
        <f>SUMIF($E$1:$E$166,M7,I1:I166)</f>
        <v>0</v>
      </c>
    </row>
    <row r="8" spans="1:20" ht="30" x14ac:dyDescent="0.25">
      <c r="A8" s="5" t="s">
        <v>51</v>
      </c>
      <c r="B8" s="6" t="s">
        <v>52</v>
      </c>
      <c r="C8" s="5" t="s">
        <v>53</v>
      </c>
      <c r="D8" s="5" t="s">
        <v>54</v>
      </c>
      <c r="E8" s="5" t="s">
        <v>24</v>
      </c>
      <c r="F8" s="5" t="b">
        <v>0</v>
      </c>
      <c r="G8" s="5" t="s">
        <v>55</v>
      </c>
      <c r="H8" s="110">
        <v>0</v>
      </c>
      <c r="I8" s="110">
        <v>1</v>
      </c>
      <c r="J8" s="7"/>
      <c r="L8" s="9" t="s">
        <v>56</v>
      </c>
      <c r="M8" s="9" t="s">
        <v>57</v>
      </c>
      <c r="N8" s="9">
        <f t="shared" si="3"/>
        <v>54</v>
      </c>
      <c r="O8" s="14">
        <f t="shared" si="0"/>
        <v>0.32926829268292684</v>
      </c>
      <c r="P8" s="9">
        <f t="shared" si="1"/>
        <v>18</v>
      </c>
      <c r="Q8" s="14">
        <f t="shared" si="2"/>
        <v>0.35294117647058826</v>
      </c>
      <c r="R8" s="4">
        <f>SUMIF($E$1:$E$166,M8,H1:H166)</f>
        <v>23</v>
      </c>
      <c r="S8" s="4">
        <f>SUMIF($E$1:$E$166,M8,I1:I166)</f>
        <v>46</v>
      </c>
    </row>
    <row r="9" spans="1:20" ht="30" x14ac:dyDescent="0.25">
      <c r="A9" s="5" t="s">
        <v>58</v>
      </c>
      <c r="B9" s="6" t="s">
        <v>52</v>
      </c>
      <c r="C9" s="5" t="s">
        <v>59</v>
      </c>
      <c r="D9" s="5" t="s">
        <v>60</v>
      </c>
      <c r="E9" s="5" t="s">
        <v>24</v>
      </c>
      <c r="F9" s="5" t="b">
        <v>0</v>
      </c>
      <c r="G9" s="5" t="s">
        <v>61</v>
      </c>
      <c r="H9" s="110">
        <v>0</v>
      </c>
      <c r="I9" s="110">
        <v>1</v>
      </c>
      <c r="J9" s="7"/>
      <c r="L9" s="15" t="s">
        <v>62</v>
      </c>
      <c r="M9" s="9" t="s">
        <v>18</v>
      </c>
      <c r="N9" s="9">
        <f t="shared" si="3"/>
        <v>28</v>
      </c>
      <c r="O9" s="14">
        <f t="shared" si="0"/>
        <v>0.17073170731707318</v>
      </c>
      <c r="P9" s="9">
        <f t="shared" si="1"/>
        <v>6</v>
      </c>
      <c r="Q9" s="14">
        <f t="shared" si="2"/>
        <v>0.11764705882352941</v>
      </c>
      <c r="R9" s="4">
        <f>SUMIF($E$1:$E$166,M9,H1:H166)</f>
        <v>6</v>
      </c>
      <c r="S9" s="4">
        <f>SUMIF($E$1:$E$166,M9,I1:I166)</f>
        <v>23</v>
      </c>
    </row>
    <row r="10" spans="1:20" ht="45.75" thickBot="1" x14ac:dyDescent="0.3">
      <c r="A10" s="5" t="s">
        <v>63</v>
      </c>
      <c r="B10" s="6" t="s">
        <v>64</v>
      </c>
      <c r="C10" s="5" t="s">
        <v>65</v>
      </c>
      <c r="D10" s="5" t="s">
        <v>66</v>
      </c>
      <c r="E10" s="5" t="s">
        <v>5290</v>
      </c>
      <c r="F10" s="5" t="b">
        <v>1</v>
      </c>
      <c r="G10" s="5" t="s">
        <v>67</v>
      </c>
      <c r="H10" s="110">
        <v>1</v>
      </c>
      <c r="I10" s="110">
        <v>1</v>
      </c>
      <c r="J10" s="133" t="s">
        <v>5296</v>
      </c>
      <c r="L10" s="9" t="s">
        <v>68</v>
      </c>
      <c r="M10" s="9" t="s">
        <v>24</v>
      </c>
      <c r="N10" s="16">
        <f t="shared" si="3"/>
        <v>69</v>
      </c>
      <c r="O10" s="14">
        <f t="shared" si="0"/>
        <v>0.42073170731707316</v>
      </c>
      <c r="P10" s="16">
        <f t="shared" si="1"/>
        <v>24</v>
      </c>
      <c r="Q10" s="14">
        <f t="shared" si="2"/>
        <v>0.47058823529411764</v>
      </c>
      <c r="R10" s="4">
        <f>SUMIF($E$1:$E$166,M10,H1:H166)</f>
        <v>24</v>
      </c>
      <c r="S10" s="4">
        <f>SUMIF($E$1:$E$166,M10,I1:I166)</f>
        <v>48</v>
      </c>
    </row>
    <row r="11" spans="1:20" ht="30.75" thickBot="1" x14ac:dyDescent="0.3">
      <c r="A11" s="5" t="s">
        <v>69</v>
      </c>
      <c r="B11" s="6" t="s">
        <v>64</v>
      </c>
      <c r="C11" s="5" t="s">
        <v>70</v>
      </c>
      <c r="D11" s="5" t="s">
        <v>71</v>
      </c>
      <c r="E11" s="5" t="s">
        <v>24</v>
      </c>
      <c r="F11" s="5" t="b">
        <v>0</v>
      </c>
      <c r="G11" s="5" t="s">
        <v>72</v>
      </c>
      <c r="H11" s="110">
        <v>0</v>
      </c>
      <c r="I11" s="110">
        <v>1</v>
      </c>
      <c r="J11" s="7"/>
      <c r="M11" s="17" t="s">
        <v>73</v>
      </c>
      <c r="N11" s="18">
        <f>SUM(N5:N10)</f>
        <v>164</v>
      </c>
      <c r="O11" s="19"/>
      <c r="P11" s="18">
        <f>SUM(P5:P10)</f>
        <v>51</v>
      </c>
      <c r="Q11" s="19"/>
      <c r="R11" s="4">
        <f>SUM(R5:R10)</f>
        <v>56</v>
      </c>
      <c r="S11" s="4">
        <f>SUM(S5:S10)</f>
        <v>127</v>
      </c>
      <c r="T11" s="4">
        <f>SUM(R11:S11)</f>
        <v>183</v>
      </c>
    </row>
    <row r="12" spans="1:20" ht="30" x14ac:dyDescent="0.25">
      <c r="A12" s="5" t="s">
        <v>74</v>
      </c>
      <c r="B12" s="6" t="s">
        <v>75</v>
      </c>
      <c r="C12" s="5" t="s">
        <v>76</v>
      </c>
      <c r="D12" s="5" t="s">
        <v>77</v>
      </c>
      <c r="E12" s="5" t="s">
        <v>57</v>
      </c>
      <c r="F12" s="5" t="b">
        <v>0</v>
      </c>
      <c r="G12" s="5" t="s">
        <v>78</v>
      </c>
      <c r="H12" s="110">
        <v>0</v>
      </c>
      <c r="I12" s="110">
        <v>2</v>
      </c>
      <c r="J12" s="7"/>
    </row>
    <row r="13" spans="1:20" ht="30" x14ac:dyDescent="0.25">
      <c r="A13" s="5" t="s">
        <v>79</v>
      </c>
      <c r="B13" s="6" t="s">
        <v>80</v>
      </c>
      <c r="C13" s="5" t="s">
        <v>81</v>
      </c>
      <c r="D13" s="5" t="s">
        <v>82</v>
      </c>
      <c r="E13" s="5" t="s">
        <v>18</v>
      </c>
      <c r="F13" s="5" t="b">
        <v>0</v>
      </c>
      <c r="G13" s="5" t="s">
        <v>83</v>
      </c>
      <c r="H13" s="110">
        <v>0</v>
      </c>
      <c r="I13" s="110">
        <v>1</v>
      </c>
      <c r="J13" s="7"/>
    </row>
    <row r="14" spans="1:20" ht="30" x14ac:dyDescent="0.25">
      <c r="A14" s="5" t="s">
        <v>84</v>
      </c>
      <c r="B14" s="6" t="s">
        <v>85</v>
      </c>
      <c r="C14" s="5" t="s">
        <v>86</v>
      </c>
      <c r="D14" s="5" t="s">
        <v>87</v>
      </c>
      <c r="E14" s="5" t="s">
        <v>24</v>
      </c>
      <c r="F14" s="5" t="b">
        <v>1</v>
      </c>
      <c r="G14" s="5" t="s">
        <v>88</v>
      </c>
      <c r="H14" s="110">
        <v>1</v>
      </c>
      <c r="I14" s="110">
        <v>0</v>
      </c>
      <c r="J14" s="7"/>
    </row>
    <row r="15" spans="1:20" ht="30" x14ac:dyDescent="0.25">
      <c r="A15" s="5" t="s">
        <v>89</v>
      </c>
      <c r="B15" s="6" t="s">
        <v>90</v>
      </c>
      <c r="C15" s="5" t="s">
        <v>91</v>
      </c>
      <c r="D15" s="5" t="s">
        <v>92</v>
      </c>
      <c r="E15" s="5" t="s">
        <v>57</v>
      </c>
      <c r="F15" s="5" t="b">
        <v>1</v>
      </c>
      <c r="G15" s="5" t="s">
        <v>93</v>
      </c>
      <c r="H15" s="110">
        <v>2</v>
      </c>
      <c r="I15" s="110">
        <v>0</v>
      </c>
      <c r="J15" s="7"/>
      <c r="L15" s="9"/>
      <c r="M15" s="9">
        <v>2020</v>
      </c>
      <c r="N15" s="9">
        <v>2019</v>
      </c>
      <c r="O15" s="9">
        <v>2018</v>
      </c>
      <c r="P15" s="9">
        <v>2017</v>
      </c>
      <c r="Q15" s="9">
        <v>2016</v>
      </c>
      <c r="R15" s="9">
        <v>2015</v>
      </c>
      <c r="S15" s="9">
        <v>2014</v>
      </c>
      <c r="T15" s="9">
        <v>2013</v>
      </c>
    </row>
    <row r="16" spans="1:20" ht="30" x14ac:dyDescent="0.25">
      <c r="A16" s="5" t="s">
        <v>94</v>
      </c>
      <c r="B16" s="6" t="s">
        <v>95</v>
      </c>
      <c r="C16" s="5" t="s">
        <v>96</v>
      </c>
      <c r="D16" s="5" t="s">
        <v>54</v>
      </c>
      <c r="E16" s="5" t="s">
        <v>18</v>
      </c>
      <c r="F16" s="5" t="b">
        <v>0</v>
      </c>
      <c r="G16" s="5" t="s">
        <v>97</v>
      </c>
      <c r="H16" s="110">
        <v>0</v>
      </c>
      <c r="I16" s="110">
        <v>1</v>
      </c>
      <c r="J16" s="7"/>
      <c r="L16" s="9" t="s">
        <v>28</v>
      </c>
      <c r="M16" s="9">
        <v>165</v>
      </c>
      <c r="N16" s="9">
        <v>210</v>
      </c>
      <c r="O16" s="9">
        <v>238</v>
      </c>
      <c r="P16" s="9">
        <v>190</v>
      </c>
      <c r="Q16" s="9">
        <v>200</v>
      </c>
      <c r="R16" s="9">
        <v>199</v>
      </c>
      <c r="S16" s="9">
        <v>177</v>
      </c>
      <c r="T16" s="9">
        <v>214</v>
      </c>
    </row>
    <row r="17" spans="1:20" ht="30" x14ac:dyDescent="0.25">
      <c r="A17" s="5" t="s">
        <v>98</v>
      </c>
      <c r="B17" s="6" t="s">
        <v>99</v>
      </c>
      <c r="C17" s="5" t="s">
        <v>100</v>
      </c>
      <c r="D17" s="5" t="s">
        <v>11</v>
      </c>
      <c r="E17" s="5" t="s">
        <v>18</v>
      </c>
      <c r="F17" s="5" t="b">
        <v>0</v>
      </c>
      <c r="G17" s="5" t="s">
        <v>101</v>
      </c>
      <c r="H17" s="110">
        <v>0</v>
      </c>
      <c r="I17" s="110">
        <v>1</v>
      </c>
      <c r="J17" s="7"/>
      <c r="L17" s="9" t="s">
        <v>30</v>
      </c>
      <c r="M17" s="9">
        <v>51</v>
      </c>
      <c r="N17" s="9">
        <v>44</v>
      </c>
      <c r="O17" s="9">
        <v>56</v>
      </c>
      <c r="P17" s="9">
        <v>33</v>
      </c>
      <c r="Q17" s="9">
        <v>53</v>
      </c>
      <c r="R17" s="9">
        <v>54</v>
      </c>
      <c r="S17" s="9">
        <v>46</v>
      </c>
      <c r="T17" s="9">
        <v>49</v>
      </c>
    </row>
    <row r="18" spans="1:20" ht="30" x14ac:dyDescent="0.25">
      <c r="A18" s="5">
        <v>20110030821</v>
      </c>
      <c r="B18" s="6" t="s">
        <v>102</v>
      </c>
      <c r="C18" s="5" t="s">
        <v>103</v>
      </c>
      <c r="D18" s="5" t="s">
        <v>104</v>
      </c>
      <c r="E18" s="5" t="s">
        <v>24</v>
      </c>
      <c r="F18" s="5" t="b">
        <v>1</v>
      </c>
      <c r="G18" s="5" t="s">
        <v>105</v>
      </c>
      <c r="H18" s="5">
        <v>1</v>
      </c>
      <c r="I18" s="5">
        <v>0</v>
      </c>
      <c r="J18" s="25" t="s">
        <v>1537</v>
      </c>
      <c r="K18" s="10"/>
      <c r="L18" s="100" t="s">
        <v>5092</v>
      </c>
      <c r="M18" s="9">
        <v>82</v>
      </c>
      <c r="N18" s="9">
        <v>114</v>
      </c>
      <c r="O18" s="9">
        <v>121</v>
      </c>
      <c r="P18" s="9">
        <v>94</v>
      </c>
      <c r="Q18" s="9">
        <v>95</v>
      </c>
      <c r="R18" s="9">
        <v>102</v>
      </c>
      <c r="S18" s="9">
        <v>85</v>
      </c>
      <c r="T18" s="9">
        <v>88</v>
      </c>
    </row>
    <row r="19" spans="1:20" ht="30" x14ac:dyDescent="0.25">
      <c r="A19" s="5" t="s">
        <v>106</v>
      </c>
      <c r="B19" s="6" t="s">
        <v>107</v>
      </c>
      <c r="C19" s="5" t="s">
        <v>108</v>
      </c>
      <c r="D19" s="5" t="s">
        <v>109</v>
      </c>
      <c r="E19" s="5" t="s">
        <v>57</v>
      </c>
      <c r="F19" s="5" t="b">
        <v>1</v>
      </c>
      <c r="G19" s="5" t="s">
        <v>110</v>
      </c>
      <c r="H19" s="110">
        <v>1</v>
      </c>
      <c r="I19" s="110">
        <v>0</v>
      </c>
      <c r="J19" s="7"/>
      <c r="L19" s="100" t="s">
        <v>5093</v>
      </c>
      <c r="M19" s="9">
        <v>26</v>
      </c>
      <c r="N19" s="9">
        <v>28</v>
      </c>
      <c r="O19" s="9">
        <v>37</v>
      </c>
      <c r="P19" s="9">
        <v>17</v>
      </c>
      <c r="Q19" s="9">
        <v>26</v>
      </c>
      <c r="R19" s="9">
        <v>27</v>
      </c>
      <c r="S19" s="9">
        <v>25</v>
      </c>
      <c r="T19" s="9">
        <v>23</v>
      </c>
    </row>
    <row r="20" spans="1:20" x14ac:dyDescent="0.25">
      <c r="A20" s="5" t="s">
        <v>111</v>
      </c>
      <c r="B20" s="6" t="s">
        <v>112</v>
      </c>
      <c r="C20" s="5" t="s">
        <v>113</v>
      </c>
      <c r="D20" s="5" t="s">
        <v>114</v>
      </c>
      <c r="E20" s="5" t="s">
        <v>18</v>
      </c>
      <c r="F20" s="5" t="b">
        <v>0</v>
      </c>
      <c r="G20" s="5" t="s">
        <v>115</v>
      </c>
      <c r="H20" s="110">
        <v>0</v>
      </c>
      <c r="I20" s="110">
        <v>1</v>
      </c>
      <c r="J20" s="7"/>
    </row>
    <row r="21" spans="1:20" ht="15.75" customHeight="1" x14ac:dyDescent="0.25">
      <c r="A21" s="5" t="s">
        <v>116</v>
      </c>
      <c r="B21" s="6" t="s">
        <v>117</v>
      </c>
      <c r="C21" s="5" t="s">
        <v>118</v>
      </c>
      <c r="D21" s="5" t="s">
        <v>82</v>
      </c>
      <c r="E21" s="5" t="s">
        <v>57</v>
      </c>
      <c r="F21" s="5" t="b">
        <v>0</v>
      </c>
      <c r="G21" s="5" t="s">
        <v>119</v>
      </c>
      <c r="H21" s="110">
        <v>0</v>
      </c>
      <c r="I21" s="110">
        <v>2</v>
      </c>
      <c r="J21" s="7"/>
    </row>
    <row r="22" spans="1:20" ht="15.75" customHeight="1" x14ac:dyDescent="0.25">
      <c r="A22" s="5" t="s">
        <v>120</v>
      </c>
      <c r="B22" s="6" t="s">
        <v>121</v>
      </c>
      <c r="C22" s="5" t="s">
        <v>122</v>
      </c>
      <c r="D22" s="5" t="s">
        <v>123</v>
      </c>
      <c r="E22" s="5" t="s">
        <v>24</v>
      </c>
      <c r="F22" s="5" t="b">
        <v>0</v>
      </c>
      <c r="G22" s="5" t="s">
        <v>124</v>
      </c>
      <c r="H22" s="110">
        <v>0</v>
      </c>
      <c r="I22" s="110">
        <v>1</v>
      </c>
      <c r="J22" s="7"/>
    </row>
    <row r="23" spans="1:20" ht="15.75" customHeight="1" x14ac:dyDescent="0.25">
      <c r="A23" s="5" t="s">
        <v>125</v>
      </c>
      <c r="B23" s="6" t="s">
        <v>126</v>
      </c>
      <c r="C23" s="5" t="s">
        <v>127</v>
      </c>
      <c r="D23" s="5" t="s">
        <v>17</v>
      </c>
      <c r="E23" s="5" t="s">
        <v>24</v>
      </c>
      <c r="F23" s="5" t="b">
        <v>0</v>
      </c>
      <c r="G23" s="5" t="s">
        <v>128</v>
      </c>
      <c r="H23" s="110">
        <v>0</v>
      </c>
      <c r="I23" s="110">
        <v>1</v>
      </c>
      <c r="J23" s="7"/>
    </row>
    <row r="24" spans="1:20" ht="15.75" customHeight="1" x14ac:dyDescent="0.25">
      <c r="A24" s="5" t="s">
        <v>129</v>
      </c>
      <c r="B24" s="6" t="s">
        <v>130</v>
      </c>
      <c r="C24" s="5" t="s">
        <v>131</v>
      </c>
      <c r="D24" s="5" t="s">
        <v>132</v>
      </c>
      <c r="E24" s="5" t="s">
        <v>18</v>
      </c>
      <c r="F24" s="5" t="b">
        <v>1</v>
      </c>
      <c r="G24" s="5" t="s">
        <v>133</v>
      </c>
      <c r="H24" s="110">
        <v>1</v>
      </c>
      <c r="I24" s="110">
        <v>0</v>
      </c>
      <c r="J24" s="7"/>
    </row>
    <row r="25" spans="1:20" ht="15.75" customHeight="1" x14ac:dyDescent="0.25">
      <c r="A25" s="5" t="s">
        <v>134</v>
      </c>
      <c r="B25" s="6" t="s">
        <v>135</v>
      </c>
      <c r="C25" s="5" t="s">
        <v>136</v>
      </c>
      <c r="D25" s="5" t="s">
        <v>132</v>
      </c>
      <c r="E25" s="5" t="s">
        <v>57</v>
      </c>
      <c r="F25" s="5" t="b">
        <v>1</v>
      </c>
      <c r="G25" s="5" t="s">
        <v>137</v>
      </c>
      <c r="H25" s="110">
        <v>1</v>
      </c>
      <c r="I25" s="110">
        <v>0</v>
      </c>
      <c r="J25" s="7"/>
    </row>
    <row r="26" spans="1:20" ht="15.75" customHeight="1" x14ac:dyDescent="0.25">
      <c r="A26" s="5" t="s">
        <v>138</v>
      </c>
      <c r="B26" s="6" t="s">
        <v>135</v>
      </c>
      <c r="C26" s="5" t="s">
        <v>139</v>
      </c>
      <c r="D26" s="5" t="s">
        <v>140</v>
      </c>
      <c r="E26" s="5" t="s">
        <v>24</v>
      </c>
      <c r="F26" s="5" t="b">
        <v>1</v>
      </c>
      <c r="G26" s="5" t="s">
        <v>141</v>
      </c>
      <c r="H26" s="110">
        <v>1</v>
      </c>
      <c r="I26" s="110">
        <v>0</v>
      </c>
      <c r="J26" s="7"/>
    </row>
    <row r="27" spans="1:20" ht="34.5" customHeight="1" x14ac:dyDescent="0.25">
      <c r="A27" s="5" t="s">
        <v>142</v>
      </c>
      <c r="B27" s="6" t="s">
        <v>143</v>
      </c>
      <c r="C27" s="5" t="s">
        <v>144</v>
      </c>
      <c r="D27" s="5" t="s">
        <v>145</v>
      </c>
      <c r="E27" s="5" t="s">
        <v>24</v>
      </c>
      <c r="F27" s="5" t="b">
        <v>0</v>
      </c>
      <c r="G27" s="5" t="s">
        <v>146</v>
      </c>
      <c r="H27" s="5">
        <v>0</v>
      </c>
      <c r="I27" s="5">
        <v>1</v>
      </c>
      <c r="J27" s="25" t="s">
        <v>1537</v>
      </c>
    </row>
    <row r="28" spans="1:20" ht="15.75" customHeight="1" x14ac:dyDescent="0.25">
      <c r="A28" s="5" t="s">
        <v>147</v>
      </c>
      <c r="B28" s="6" t="s">
        <v>148</v>
      </c>
      <c r="C28" s="5" t="s">
        <v>149</v>
      </c>
      <c r="D28" s="5" t="s">
        <v>150</v>
      </c>
      <c r="E28" s="5" t="s">
        <v>57</v>
      </c>
      <c r="F28" s="5" t="b">
        <v>1</v>
      </c>
      <c r="G28" s="5" t="s">
        <v>151</v>
      </c>
      <c r="H28" s="110">
        <v>3</v>
      </c>
      <c r="I28" s="110">
        <v>1</v>
      </c>
      <c r="J28" s="7"/>
    </row>
    <row r="29" spans="1:20" ht="15.75" customHeight="1" x14ac:dyDescent="0.25">
      <c r="A29" s="5" t="s">
        <v>152</v>
      </c>
      <c r="B29" s="6" t="s">
        <v>153</v>
      </c>
      <c r="C29" s="5" t="s">
        <v>154</v>
      </c>
      <c r="D29" s="5" t="s">
        <v>155</v>
      </c>
      <c r="E29" s="5" t="s">
        <v>57</v>
      </c>
      <c r="F29" s="5" t="b">
        <v>1</v>
      </c>
      <c r="G29" s="5" t="s">
        <v>156</v>
      </c>
      <c r="H29" s="110">
        <v>1</v>
      </c>
      <c r="I29" s="110">
        <v>0</v>
      </c>
      <c r="J29" s="7"/>
    </row>
    <row r="30" spans="1:20" ht="80.25" customHeight="1" x14ac:dyDescent="0.25">
      <c r="A30" s="5" t="s">
        <v>157</v>
      </c>
      <c r="B30" s="6" t="s">
        <v>153</v>
      </c>
      <c r="C30" s="5" t="s">
        <v>158</v>
      </c>
      <c r="D30" s="5" t="s">
        <v>159</v>
      </c>
      <c r="E30" s="5" t="s">
        <v>57</v>
      </c>
      <c r="F30" s="5" t="b">
        <v>0</v>
      </c>
      <c r="G30" s="5" t="s">
        <v>160</v>
      </c>
      <c r="H30" s="110">
        <v>0</v>
      </c>
      <c r="I30" s="110">
        <v>1</v>
      </c>
      <c r="J30" s="133" t="s">
        <v>5301</v>
      </c>
    </row>
    <row r="31" spans="1:20" ht="15.75" customHeight="1" x14ac:dyDescent="0.25">
      <c r="A31" s="5" t="s">
        <v>161</v>
      </c>
      <c r="B31" s="6" t="s">
        <v>162</v>
      </c>
      <c r="C31" s="5" t="s">
        <v>163</v>
      </c>
      <c r="D31" s="5" t="s">
        <v>164</v>
      </c>
      <c r="E31" s="5" t="s">
        <v>57</v>
      </c>
      <c r="F31" s="5" t="b">
        <v>0</v>
      </c>
      <c r="G31" s="5" t="s">
        <v>165</v>
      </c>
      <c r="H31" s="110">
        <v>0</v>
      </c>
      <c r="I31" s="110">
        <v>1</v>
      </c>
      <c r="J31" s="7"/>
    </row>
    <row r="32" spans="1:20" ht="15.75" customHeight="1" x14ac:dyDescent="0.25">
      <c r="A32" s="5" t="s">
        <v>166</v>
      </c>
      <c r="B32" s="6" t="s">
        <v>162</v>
      </c>
      <c r="C32" s="5" t="s">
        <v>167</v>
      </c>
      <c r="D32" s="5" t="s">
        <v>150</v>
      </c>
      <c r="E32" s="5" t="s">
        <v>24</v>
      </c>
      <c r="F32" s="5" t="b">
        <v>0</v>
      </c>
      <c r="G32" s="5" t="s">
        <v>168</v>
      </c>
      <c r="H32" s="110">
        <v>0</v>
      </c>
      <c r="I32" s="110">
        <v>1</v>
      </c>
      <c r="J32" s="7"/>
    </row>
    <row r="33" spans="1:10" ht="15.75" customHeight="1" x14ac:dyDescent="0.25">
      <c r="A33" s="5" t="s">
        <v>169</v>
      </c>
      <c r="B33" s="6" t="s">
        <v>170</v>
      </c>
      <c r="C33" s="5" t="s">
        <v>171</v>
      </c>
      <c r="D33" s="5" t="s">
        <v>172</v>
      </c>
      <c r="E33" s="5" t="s">
        <v>12</v>
      </c>
      <c r="F33" s="5" t="b">
        <v>0</v>
      </c>
      <c r="G33" s="5" t="s">
        <v>173</v>
      </c>
      <c r="H33" s="110">
        <v>0</v>
      </c>
      <c r="I33" s="110">
        <v>1</v>
      </c>
      <c r="J33" s="7"/>
    </row>
    <row r="34" spans="1:10" ht="15.75" customHeight="1" x14ac:dyDescent="0.25">
      <c r="A34" s="5" t="s">
        <v>174</v>
      </c>
      <c r="B34" s="6" t="s">
        <v>175</v>
      </c>
      <c r="C34" s="5" t="s">
        <v>176</v>
      </c>
      <c r="D34" s="5" t="s">
        <v>140</v>
      </c>
      <c r="E34" s="5" t="s">
        <v>24</v>
      </c>
      <c r="F34" s="5" t="b">
        <v>1</v>
      </c>
      <c r="G34" s="5" t="s">
        <v>177</v>
      </c>
      <c r="H34" s="110">
        <v>1</v>
      </c>
      <c r="I34" s="110">
        <v>0</v>
      </c>
      <c r="J34" s="7"/>
    </row>
    <row r="35" spans="1:10" ht="15.75" customHeight="1" x14ac:dyDescent="0.25">
      <c r="A35" s="5" t="s">
        <v>178</v>
      </c>
      <c r="B35" s="6" t="s">
        <v>179</v>
      </c>
      <c r="C35" s="5" t="s">
        <v>180</v>
      </c>
      <c r="D35" s="5" t="s">
        <v>181</v>
      </c>
      <c r="E35" s="5" t="s">
        <v>57</v>
      </c>
      <c r="F35" s="5" t="b">
        <v>0</v>
      </c>
      <c r="G35" s="5" t="s">
        <v>182</v>
      </c>
      <c r="H35" s="110">
        <v>0</v>
      </c>
      <c r="I35" s="110">
        <v>1</v>
      </c>
      <c r="J35" s="7"/>
    </row>
    <row r="36" spans="1:10" ht="15.75" customHeight="1" x14ac:dyDescent="0.25">
      <c r="A36" s="5" t="s">
        <v>183</v>
      </c>
      <c r="B36" s="6" t="s">
        <v>184</v>
      </c>
      <c r="C36" s="5" t="s">
        <v>185</v>
      </c>
      <c r="D36" s="5" t="s">
        <v>140</v>
      </c>
      <c r="E36" s="5" t="s">
        <v>57</v>
      </c>
      <c r="F36" s="5" t="b">
        <v>0</v>
      </c>
      <c r="G36" s="5" t="s">
        <v>186</v>
      </c>
      <c r="H36" s="110">
        <v>0</v>
      </c>
      <c r="I36" s="110">
        <v>1</v>
      </c>
      <c r="J36" s="7"/>
    </row>
    <row r="37" spans="1:10" ht="15.75" customHeight="1" x14ac:dyDescent="0.25">
      <c r="A37" s="5" t="s">
        <v>187</v>
      </c>
      <c r="B37" s="6" t="s">
        <v>188</v>
      </c>
      <c r="C37" s="5" t="s">
        <v>189</v>
      </c>
      <c r="D37" s="5" t="s">
        <v>190</v>
      </c>
      <c r="E37" s="5" t="s">
        <v>57</v>
      </c>
      <c r="F37" s="5" t="b">
        <v>1</v>
      </c>
      <c r="G37" s="5" t="s">
        <v>191</v>
      </c>
      <c r="H37" s="110">
        <v>1</v>
      </c>
      <c r="I37" s="110">
        <v>0</v>
      </c>
      <c r="J37" s="7"/>
    </row>
    <row r="38" spans="1:10" ht="15.75" customHeight="1" x14ac:dyDescent="0.25">
      <c r="A38" s="5" t="s">
        <v>192</v>
      </c>
      <c r="B38" s="6" t="s">
        <v>193</v>
      </c>
      <c r="C38" s="5" t="s">
        <v>194</v>
      </c>
      <c r="D38" s="5" t="s">
        <v>195</v>
      </c>
      <c r="E38" s="5" t="s">
        <v>18</v>
      </c>
      <c r="F38" s="5" t="b">
        <v>0</v>
      </c>
      <c r="G38" s="5" t="s">
        <v>196</v>
      </c>
      <c r="H38" s="110">
        <v>0</v>
      </c>
      <c r="I38" s="110">
        <v>1</v>
      </c>
      <c r="J38" s="7"/>
    </row>
    <row r="39" spans="1:10" ht="15.75" customHeight="1" x14ac:dyDescent="0.25">
      <c r="A39" s="5" t="s">
        <v>197</v>
      </c>
      <c r="B39" s="6" t="s">
        <v>193</v>
      </c>
      <c r="C39" s="5" t="s">
        <v>198</v>
      </c>
      <c r="D39" s="5" t="s">
        <v>199</v>
      </c>
      <c r="E39" s="5" t="s">
        <v>18</v>
      </c>
      <c r="F39" s="5" t="b">
        <v>0</v>
      </c>
      <c r="G39" s="5" t="s">
        <v>200</v>
      </c>
      <c r="H39" s="110">
        <v>0</v>
      </c>
      <c r="I39" s="110">
        <v>1</v>
      </c>
      <c r="J39" s="7"/>
    </row>
    <row r="40" spans="1:10" ht="15.75" customHeight="1" x14ac:dyDescent="0.25">
      <c r="A40" s="5" t="s">
        <v>201</v>
      </c>
      <c r="B40" s="6" t="s">
        <v>193</v>
      </c>
      <c r="C40" s="5" t="s">
        <v>202</v>
      </c>
      <c r="D40" s="5" t="s">
        <v>203</v>
      </c>
      <c r="E40" s="5" t="s">
        <v>18</v>
      </c>
      <c r="F40" s="5" t="b">
        <v>0</v>
      </c>
      <c r="G40" s="5" t="s">
        <v>204</v>
      </c>
      <c r="H40" s="110">
        <v>0</v>
      </c>
      <c r="I40" s="110">
        <v>1</v>
      </c>
      <c r="J40" s="7"/>
    </row>
    <row r="41" spans="1:10" ht="15.75" customHeight="1" x14ac:dyDescent="0.25">
      <c r="A41" s="5" t="s">
        <v>205</v>
      </c>
      <c r="B41" s="6" t="s">
        <v>206</v>
      </c>
      <c r="C41" s="5" t="s">
        <v>207</v>
      </c>
      <c r="D41" s="5" t="s">
        <v>54</v>
      </c>
      <c r="E41" s="5" t="s">
        <v>57</v>
      </c>
      <c r="F41" s="5" t="b">
        <v>0</v>
      </c>
      <c r="G41" s="5" t="s">
        <v>208</v>
      </c>
      <c r="H41" s="110">
        <v>0</v>
      </c>
      <c r="I41" s="110">
        <v>1</v>
      </c>
      <c r="J41" s="7"/>
    </row>
    <row r="42" spans="1:10" ht="15.75" customHeight="1" x14ac:dyDescent="0.25">
      <c r="A42" s="5" t="s">
        <v>209</v>
      </c>
      <c r="B42" s="6" t="s">
        <v>210</v>
      </c>
      <c r="C42" s="5" t="s">
        <v>211</v>
      </c>
      <c r="D42" s="5" t="s">
        <v>212</v>
      </c>
      <c r="E42" s="5" t="s">
        <v>57</v>
      </c>
      <c r="F42" s="5" t="b">
        <v>0</v>
      </c>
      <c r="G42" s="5" t="s">
        <v>213</v>
      </c>
      <c r="H42" s="110">
        <v>0</v>
      </c>
      <c r="I42" s="110">
        <v>1</v>
      </c>
      <c r="J42" s="7"/>
    </row>
    <row r="43" spans="1:10" ht="15.75" customHeight="1" x14ac:dyDescent="0.25">
      <c r="A43" s="5" t="s">
        <v>214</v>
      </c>
      <c r="B43" s="6" t="s">
        <v>210</v>
      </c>
      <c r="C43" s="5" t="s">
        <v>215</v>
      </c>
      <c r="D43" s="5" t="s">
        <v>41</v>
      </c>
      <c r="E43" s="5" t="s">
        <v>24</v>
      </c>
      <c r="F43" s="5" t="b">
        <v>1</v>
      </c>
      <c r="G43" s="5" t="s">
        <v>216</v>
      </c>
      <c r="H43" s="110">
        <v>1</v>
      </c>
      <c r="I43" s="110">
        <v>0</v>
      </c>
      <c r="J43" s="7"/>
    </row>
    <row r="44" spans="1:10" ht="15.75" customHeight="1" x14ac:dyDescent="0.25">
      <c r="A44" s="5" t="s">
        <v>217</v>
      </c>
      <c r="B44" s="6" t="s">
        <v>210</v>
      </c>
      <c r="C44" s="5" t="s">
        <v>218</v>
      </c>
      <c r="D44" s="5" t="s">
        <v>219</v>
      </c>
      <c r="E44" s="5" t="s">
        <v>57</v>
      </c>
      <c r="F44" s="5" t="b">
        <v>0</v>
      </c>
      <c r="G44" s="5" t="s">
        <v>220</v>
      </c>
      <c r="H44" s="110">
        <v>0</v>
      </c>
      <c r="I44" s="110">
        <v>1</v>
      </c>
      <c r="J44" s="7"/>
    </row>
    <row r="45" spans="1:10" ht="15.75" customHeight="1" x14ac:dyDescent="0.25">
      <c r="A45" s="5" t="s">
        <v>221</v>
      </c>
      <c r="B45" s="6" t="s">
        <v>222</v>
      </c>
      <c r="C45" s="5" t="s">
        <v>223</v>
      </c>
      <c r="D45" s="5" t="s">
        <v>224</v>
      </c>
      <c r="E45" s="5" t="s">
        <v>12</v>
      </c>
      <c r="F45" s="5" t="b">
        <v>0</v>
      </c>
      <c r="G45" s="5" t="s">
        <v>225</v>
      </c>
      <c r="H45" s="110">
        <v>0</v>
      </c>
      <c r="I45" s="110">
        <v>1</v>
      </c>
      <c r="J45" s="7"/>
    </row>
    <row r="46" spans="1:10" ht="15.75" customHeight="1" x14ac:dyDescent="0.25">
      <c r="A46" s="5" t="s">
        <v>226</v>
      </c>
      <c r="B46" s="6" t="s">
        <v>227</v>
      </c>
      <c r="C46" s="5" t="s">
        <v>228</v>
      </c>
      <c r="D46" s="5" t="s">
        <v>229</v>
      </c>
      <c r="E46" s="5" t="s">
        <v>24</v>
      </c>
      <c r="F46" s="5" t="b">
        <v>1</v>
      </c>
      <c r="G46" s="5" t="s">
        <v>230</v>
      </c>
      <c r="H46" s="110">
        <v>1</v>
      </c>
      <c r="I46" s="110">
        <v>0</v>
      </c>
      <c r="J46" s="7"/>
    </row>
    <row r="47" spans="1:10" ht="15.75" customHeight="1" x14ac:dyDescent="0.25">
      <c r="A47" s="5" t="s">
        <v>231</v>
      </c>
      <c r="B47" s="6" t="s">
        <v>232</v>
      </c>
      <c r="C47" s="5" t="s">
        <v>233</v>
      </c>
      <c r="D47" s="5" t="s">
        <v>234</v>
      </c>
      <c r="E47" s="5" t="s">
        <v>18</v>
      </c>
      <c r="F47" s="5" t="b">
        <v>0</v>
      </c>
      <c r="G47" s="5" t="s">
        <v>235</v>
      </c>
      <c r="H47" s="110">
        <v>0</v>
      </c>
      <c r="I47" s="110">
        <v>1</v>
      </c>
      <c r="J47" s="7"/>
    </row>
    <row r="48" spans="1:10" ht="15.75" customHeight="1" x14ac:dyDescent="0.25">
      <c r="A48" s="5" t="s">
        <v>236</v>
      </c>
      <c r="B48" s="6" t="s">
        <v>237</v>
      </c>
      <c r="C48" s="5" t="s">
        <v>238</v>
      </c>
      <c r="D48" s="5" t="s">
        <v>239</v>
      </c>
      <c r="E48" s="5" t="s">
        <v>57</v>
      </c>
      <c r="F48" s="5" t="b">
        <v>1</v>
      </c>
      <c r="G48" s="5" t="s">
        <v>240</v>
      </c>
      <c r="H48" s="110">
        <v>1</v>
      </c>
      <c r="I48" s="110">
        <v>0</v>
      </c>
      <c r="J48" s="7"/>
    </row>
    <row r="49" spans="1:10" ht="15.75" customHeight="1" x14ac:dyDescent="0.25">
      <c r="A49" s="5" t="s">
        <v>241</v>
      </c>
      <c r="B49" s="6" t="s">
        <v>242</v>
      </c>
      <c r="C49" s="5" t="s">
        <v>243</v>
      </c>
      <c r="D49" s="5" t="s">
        <v>155</v>
      </c>
      <c r="E49" s="5" t="s">
        <v>12</v>
      </c>
      <c r="F49" s="5" t="b">
        <v>1</v>
      </c>
      <c r="G49" s="5" t="s">
        <v>244</v>
      </c>
      <c r="H49" s="110">
        <v>1</v>
      </c>
      <c r="I49" s="110">
        <v>0</v>
      </c>
      <c r="J49" s="7"/>
    </row>
    <row r="50" spans="1:10" ht="15.75" customHeight="1" x14ac:dyDescent="0.25">
      <c r="A50" s="5" t="s">
        <v>245</v>
      </c>
      <c r="B50" s="6" t="s">
        <v>246</v>
      </c>
      <c r="C50" s="5" t="s">
        <v>247</v>
      </c>
      <c r="D50" s="5" t="s">
        <v>60</v>
      </c>
      <c r="E50" s="5" t="s">
        <v>24</v>
      </c>
      <c r="F50" s="5" t="b">
        <v>1</v>
      </c>
      <c r="G50" s="5" t="s">
        <v>248</v>
      </c>
      <c r="H50" s="110">
        <v>1</v>
      </c>
      <c r="I50" s="110">
        <v>0</v>
      </c>
      <c r="J50" s="7"/>
    </row>
    <row r="51" spans="1:10" ht="15.75" customHeight="1" x14ac:dyDescent="0.25">
      <c r="A51" s="5" t="s">
        <v>249</v>
      </c>
      <c r="B51" s="6" t="s">
        <v>246</v>
      </c>
      <c r="C51" s="5" t="s">
        <v>250</v>
      </c>
      <c r="D51" s="5" t="s">
        <v>195</v>
      </c>
      <c r="E51" s="5" t="s">
        <v>57</v>
      </c>
      <c r="F51" s="5" t="b">
        <v>1</v>
      </c>
      <c r="G51" s="5" t="s">
        <v>251</v>
      </c>
      <c r="H51" s="110">
        <v>1</v>
      </c>
      <c r="I51" s="110">
        <v>0</v>
      </c>
      <c r="J51" s="7"/>
    </row>
    <row r="52" spans="1:10" ht="15.75" customHeight="1" x14ac:dyDescent="0.25">
      <c r="A52" s="5" t="s">
        <v>252</v>
      </c>
      <c r="B52" s="6" t="s">
        <v>246</v>
      </c>
      <c r="C52" s="5" t="s">
        <v>253</v>
      </c>
      <c r="D52" s="5" t="s">
        <v>60</v>
      </c>
      <c r="E52" s="5" t="s">
        <v>24</v>
      </c>
      <c r="F52" s="5" t="b">
        <v>0</v>
      </c>
      <c r="G52" s="5" t="s">
        <v>254</v>
      </c>
      <c r="H52" s="110">
        <v>0</v>
      </c>
      <c r="I52" s="110">
        <v>1</v>
      </c>
      <c r="J52" s="7"/>
    </row>
    <row r="53" spans="1:10" ht="15.75" customHeight="1" x14ac:dyDescent="0.25">
      <c r="A53" s="5" t="s">
        <v>255</v>
      </c>
      <c r="B53" s="6" t="s">
        <v>256</v>
      </c>
      <c r="C53" s="5" t="s">
        <v>257</v>
      </c>
      <c r="D53" s="5" t="s">
        <v>35</v>
      </c>
      <c r="E53" s="5" t="s">
        <v>24</v>
      </c>
      <c r="F53" s="5" t="b">
        <v>0</v>
      </c>
      <c r="G53" s="5" t="s">
        <v>258</v>
      </c>
      <c r="H53" s="110">
        <v>0</v>
      </c>
      <c r="I53" s="110">
        <v>1</v>
      </c>
      <c r="J53" s="7"/>
    </row>
    <row r="54" spans="1:10" ht="15.75" customHeight="1" x14ac:dyDescent="0.25">
      <c r="A54" s="5" t="s">
        <v>259</v>
      </c>
      <c r="B54" s="6" t="s">
        <v>260</v>
      </c>
      <c r="C54" s="5" t="s">
        <v>261</v>
      </c>
      <c r="D54" s="5" t="s">
        <v>262</v>
      </c>
      <c r="E54" s="5" t="s">
        <v>18</v>
      </c>
      <c r="F54" s="5" t="b">
        <v>0</v>
      </c>
      <c r="G54" s="5" t="s">
        <v>263</v>
      </c>
      <c r="H54" s="110">
        <v>0</v>
      </c>
      <c r="I54" s="110">
        <v>1</v>
      </c>
      <c r="J54" s="7"/>
    </row>
    <row r="55" spans="1:10" ht="15.75" customHeight="1" x14ac:dyDescent="0.25">
      <c r="A55" s="5" t="s">
        <v>264</v>
      </c>
      <c r="B55" s="6" t="s">
        <v>265</v>
      </c>
      <c r="C55" s="5" t="s">
        <v>266</v>
      </c>
      <c r="D55" s="5" t="s">
        <v>267</v>
      </c>
      <c r="E55" s="5" t="s">
        <v>57</v>
      </c>
      <c r="F55" s="5" t="b">
        <v>0</v>
      </c>
      <c r="G55" s="5" t="s">
        <v>268</v>
      </c>
      <c r="H55" s="110">
        <v>0</v>
      </c>
      <c r="I55" s="110">
        <v>1</v>
      </c>
      <c r="J55" s="7"/>
    </row>
    <row r="56" spans="1:10" ht="15.75" customHeight="1" x14ac:dyDescent="0.25">
      <c r="A56" s="5" t="s">
        <v>269</v>
      </c>
      <c r="B56" s="6" t="s">
        <v>270</v>
      </c>
      <c r="C56" s="5" t="s">
        <v>271</v>
      </c>
      <c r="D56" s="5" t="s">
        <v>272</v>
      </c>
      <c r="E56" s="5" t="s">
        <v>57</v>
      </c>
      <c r="F56" s="5" t="b">
        <v>1</v>
      </c>
      <c r="G56" s="5" t="s">
        <v>273</v>
      </c>
      <c r="H56" s="110">
        <v>1</v>
      </c>
      <c r="I56" s="110">
        <v>1</v>
      </c>
      <c r="J56" s="7"/>
    </row>
    <row r="57" spans="1:10" ht="15.75" customHeight="1" x14ac:dyDescent="0.25">
      <c r="A57" s="5" t="s">
        <v>274</v>
      </c>
      <c r="B57" s="6" t="s">
        <v>270</v>
      </c>
      <c r="C57" s="5" t="s">
        <v>275</v>
      </c>
      <c r="D57" s="5" t="s">
        <v>276</v>
      </c>
      <c r="E57" s="5" t="s">
        <v>24</v>
      </c>
      <c r="F57" s="5" t="b">
        <v>0</v>
      </c>
      <c r="G57" s="5" t="s">
        <v>277</v>
      </c>
      <c r="H57" s="110">
        <v>0</v>
      </c>
      <c r="I57" s="110">
        <v>1</v>
      </c>
      <c r="J57" s="7"/>
    </row>
    <row r="58" spans="1:10" ht="15.75" customHeight="1" x14ac:dyDescent="0.25">
      <c r="A58" s="5" t="s">
        <v>278</v>
      </c>
      <c r="B58" s="6" t="s">
        <v>279</v>
      </c>
      <c r="C58" s="5" t="s">
        <v>280</v>
      </c>
      <c r="D58" s="5" t="s">
        <v>281</v>
      </c>
      <c r="E58" s="5" t="s">
        <v>12</v>
      </c>
      <c r="F58" s="5" t="b">
        <v>0</v>
      </c>
      <c r="G58" s="5" t="s">
        <v>282</v>
      </c>
      <c r="H58" s="110">
        <v>0</v>
      </c>
      <c r="I58" s="110">
        <v>1</v>
      </c>
      <c r="J58" s="7"/>
    </row>
    <row r="59" spans="1:10" ht="15.75" customHeight="1" x14ac:dyDescent="0.25">
      <c r="A59" s="5" t="s">
        <v>283</v>
      </c>
      <c r="B59" s="6" t="s">
        <v>284</v>
      </c>
      <c r="C59" s="5" t="s">
        <v>285</v>
      </c>
      <c r="D59" s="5" t="s">
        <v>11</v>
      </c>
      <c r="E59" s="5" t="s">
        <v>18</v>
      </c>
      <c r="F59" s="5" t="b">
        <v>1</v>
      </c>
      <c r="G59" s="5" t="s">
        <v>286</v>
      </c>
      <c r="H59" s="110">
        <v>1</v>
      </c>
      <c r="I59" s="110">
        <v>0</v>
      </c>
      <c r="J59" s="7"/>
    </row>
    <row r="60" spans="1:10" ht="15.75" customHeight="1" x14ac:dyDescent="0.25">
      <c r="A60" s="5" t="s">
        <v>287</v>
      </c>
      <c r="B60" s="6" t="s">
        <v>288</v>
      </c>
      <c r="C60" s="5" t="s">
        <v>289</v>
      </c>
      <c r="D60" s="5" t="s">
        <v>290</v>
      </c>
      <c r="E60" s="5" t="s">
        <v>24</v>
      </c>
      <c r="F60" s="5" t="b">
        <v>0</v>
      </c>
      <c r="G60" s="5" t="s">
        <v>291</v>
      </c>
      <c r="H60" s="110">
        <v>0</v>
      </c>
      <c r="I60" s="110">
        <v>1</v>
      </c>
      <c r="J60" s="7"/>
    </row>
    <row r="61" spans="1:10" ht="15.75" customHeight="1" x14ac:dyDescent="0.25">
      <c r="A61" s="5" t="s">
        <v>292</v>
      </c>
      <c r="B61" s="6" t="s">
        <v>293</v>
      </c>
      <c r="C61" s="5" t="s">
        <v>294</v>
      </c>
      <c r="D61" s="5" t="s">
        <v>276</v>
      </c>
      <c r="E61" s="5" t="s">
        <v>57</v>
      </c>
      <c r="F61" s="5" t="b">
        <v>0</v>
      </c>
      <c r="G61" s="5" t="s">
        <v>295</v>
      </c>
      <c r="H61" s="110">
        <v>0</v>
      </c>
      <c r="I61" s="110">
        <v>1</v>
      </c>
      <c r="J61" s="7"/>
    </row>
    <row r="62" spans="1:10" ht="15.75" customHeight="1" x14ac:dyDescent="0.25">
      <c r="A62" s="5" t="s">
        <v>296</v>
      </c>
      <c r="B62" s="6" t="s">
        <v>297</v>
      </c>
      <c r="C62" s="5" t="s">
        <v>298</v>
      </c>
      <c r="D62" s="5" t="s">
        <v>299</v>
      </c>
      <c r="E62" s="5" t="s">
        <v>24</v>
      </c>
      <c r="F62" s="5" t="b">
        <v>1</v>
      </c>
      <c r="G62" s="5" t="s">
        <v>300</v>
      </c>
      <c r="H62" s="110">
        <v>1</v>
      </c>
      <c r="I62" s="110">
        <v>0</v>
      </c>
      <c r="J62" s="7"/>
    </row>
    <row r="63" spans="1:10" ht="15.75" customHeight="1" x14ac:dyDescent="0.25">
      <c r="A63" s="5" t="s">
        <v>301</v>
      </c>
      <c r="B63" s="6" t="s">
        <v>302</v>
      </c>
      <c r="C63" s="5" t="s">
        <v>303</v>
      </c>
      <c r="D63" s="5" t="s">
        <v>304</v>
      </c>
      <c r="E63" s="5" t="s">
        <v>12</v>
      </c>
      <c r="F63" s="5" t="b">
        <v>0</v>
      </c>
      <c r="G63" s="5" t="s">
        <v>305</v>
      </c>
      <c r="H63" s="110">
        <v>0</v>
      </c>
      <c r="I63" s="110">
        <v>1</v>
      </c>
      <c r="J63" s="7"/>
    </row>
    <row r="64" spans="1:10" ht="15.75" customHeight="1" x14ac:dyDescent="0.25">
      <c r="A64" s="5" t="s">
        <v>306</v>
      </c>
      <c r="B64" s="6" t="s">
        <v>307</v>
      </c>
      <c r="C64" s="5" t="s">
        <v>308</v>
      </c>
      <c r="D64" s="5" t="s">
        <v>309</v>
      </c>
      <c r="E64" s="5" t="s">
        <v>57</v>
      </c>
      <c r="F64" s="5" t="b">
        <v>1</v>
      </c>
      <c r="G64" s="5" t="s">
        <v>310</v>
      </c>
      <c r="H64" s="110">
        <v>1</v>
      </c>
      <c r="I64" s="110">
        <v>0</v>
      </c>
      <c r="J64" s="7"/>
    </row>
    <row r="65" spans="1:10" ht="15.75" customHeight="1" x14ac:dyDescent="0.25">
      <c r="A65" s="5" t="s">
        <v>311</v>
      </c>
      <c r="B65" s="6" t="s">
        <v>312</v>
      </c>
      <c r="C65" s="5" t="s">
        <v>313</v>
      </c>
      <c r="D65" s="5" t="s">
        <v>314</v>
      </c>
      <c r="E65" s="5" t="s">
        <v>18</v>
      </c>
      <c r="F65" s="5" t="b">
        <v>1</v>
      </c>
      <c r="G65" s="5" t="s">
        <v>315</v>
      </c>
      <c r="H65" s="110">
        <v>1</v>
      </c>
      <c r="I65" s="110">
        <v>0</v>
      </c>
      <c r="J65" s="7"/>
    </row>
    <row r="66" spans="1:10" ht="15.75" customHeight="1" x14ac:dyDescent="0.25">
      <c r="A66" s="5" t="s">
        <v>316</v>
      </c>
      <c r="B66" s="6" t="s">
        <v>317</v>
      </c>
      <c r="C66" s="5" t="s">
        <v>318</v>
      </c>
      <c r="D66" s="5" t="s">
        <v>319</v>
      </c>
      <c r="E66" s="5" t="s">
        <v>24</v>
      </c>
      <c r="F66" s="5" t="b">
        <v>0</v>
      </c>
      <c r="G66" s="5" t="s">
        <v>320</v>
      </c>
      <c r="H66" s="110">
        <v>0</v>
      </c>
      <c r="I66" s="110">
        <v>1</v>
      </c>
      <c r="J66" s="7"/>
    </row>
    <row r="67" spans="1:10" ht="15.75" customHeight="1" x14ac:dyDescent="0.25">
      <c r="A67" s="5" t="s">
        <v>321</v>
      </c>
      <c r="B67" s="6" t="s">
        <v>322</v>
      </c>
      <c r="C67" s="5" t="s">
        <v>323</v>
      </c>
      <c r="D67" s="5" t="s">
        <v>324</v>
      </c>
      <c r="E67" s="5" t="s">
        <v>18</v>
      </c>
      <c r="F67" s="5" t="b">
        <v>0</v>
      </c>
      <c r="G67" s="5" t="s">
        <v>325</v>
      </c>
      <c r="H67" s="110">
        <v>0</v>
      </c>
      <c r="I67" s="110">
        <v>1</v>
      </c>
      <c r="J67" s="7"/>
    </row>
    <row r="68" spans="1:10" ht="15.75" customHeight="1" x14ac:dyDescent="0.25">
      <c r="A68" s="5" t="s">
        <v>326</v>
      </c>
      <c r="B68" s="6" t="s">
        <v>322</v>
      </c>
      <c r="C68" s="5" t="s">
        <v>327</v>
      </c>
      <c r="D68" s="5" t="s">
        <v>328</v>
      </c>
      <c r="E68" s="5" t="s">
        <v>18</v>
      </c>
      <c r="F68" s="5" t="b">
        <v>1</v>
      </c>
      <c r="G68" s="5" t="s">
        <v>329</v>
      </c>
      <c r="H68" s="110">
        <v>1</v>
      </c>
      <c r="I68" s="110">
        <v>0</v>
      </c>
      <c r="J68" s="7"/>
    </row>
    <row r="69" spans="1:10" ht="15.75" customHeight="1" x14ac:dyDescent="0.25">
      <c r="A69" s="5" t="s">
        <v>330</v>
      </c>
      <c r="B69" s="6" t="s">
        <v>331</v>
      </c>
      <c r="C69" s="5" t="s">
        <v>332</v>
      </c>
      <c r="D69" s="5" t="s">
        <v>333</v>
      </c>
      <c r="E69" s="5" t="s">
        <v>18</v>
      </c>
      <c r="F69" s="5" t="b">
        <v>0</v>
      </c>
      <c r="G69" s="5" t="s">
        <v>334</v>
      </c>
      <c r="H69" s="110">
        <v>0</v>
      </c>
      <c r="I69" s="110">
        <v>1</v>
      </c>
      <c r="J69" s="7"/>
    </row>
    <row r="70" spans="1:10" ht="15.75" customHeight="1" x14ac:dyDescent="0.25">
      <c r="A70" s="5" t="s">
        <v>335</v>
      </c>
      <c r="B70" s="6" t="s">
        <v>331</v>
      </c>
      <c r="C70" s="5" t="s">
        <v>336</v>
      </c>
      <c r="D70" s="5" t="s">
        <v>290</v>
      </c>
      <c r="E70" s="5" t="s">
        <v>57</v>
      </c>
      <c r="F70" s="5" t="b">
        <v>0</v>
      </c>
      <c r="G70" s="5" t="s">
        <v>337</v>
      </c>
      <c r="H70" s="110">
        <v>0</v>
      </c>
      <c r="I70" s="110">
        <v>1</v>
      </c>
      <c r="J70" s="7"/>
    </row>
    <row r="71" spans="1:10" ht="15.75" customHeight="1" x14ac:dyDescent="0.25">
      <c r="A71" s="5" t="s">
        <v>338</v>
      </c>
      <c r="B71" s="6" t="s">
        <v>331</v>
      </c>
      <c r="C71" s="5" t="s">
        <v>339</v>
      </c>
      <c r="D71" s="5" t="s">
        <v>340</v>
      </c>
      <c r="E71" s="5" t="s">
        <v>18</v>
      </c>
      <c r="F71" s="5" t="b">
        <v>0</v>
      </c>
      <c r="G71" s="5" t="s">
        <v>341</v>
      </c>
      <c r="H71" s="110">
        <v>0</v>
      </c>
      <c r="I71" s="110">
        <v>1</v>
      </c>
      <c r="J71" s="7"/>
    </row>
    <row r="72" spans="1:10" ht="15.75" customHeight="1" x14ac:dyDescent="0.25">
      <c r="A72" s="5" t="s">
        <v>338</v>
      </c>
      <c r="B72" s="6" t="s">
        <v>331</v>
      </c>
      <c r="C72" s="5" t="s">
        <v>339</v>
      </c>
      <c r="D72" s="5" t="s">
        <v>340</v>
      </c>
      <c r="E72" s="5" t="s">
        <v>18</v>
      </c>
      <c r="F72" s="5" t="b">
        <v>0</v>
      </c>
      <c r="G72" s="5" t="s">
        <v>342</v>
      </c>
      <c r="H72" s="110">
        <v>0</v>
      </c>
      <c r="I72" s="110">
        <v>1</v>
      </c>
      <c r="J72" s="7"/>
    </row>
    <row r="73" spans="1:10" ht="15.75" customHeight="1" x14ac:dyDescent="0.25">
      <c r="A73" s="5" t="s">
        <v>343</v>
      </c>
      <c r="B73" s="6" t="s">
        <v>344</v>
      </c>
      <c r="C73" s="5" t="s">
        <v>345</v>
      </c>
      <c r="D73" s="5" t="s">
        <v>314</v>
      </c>
      <c r="E73" s="5" t="s">
        <v>18</v>
      </c>
      <c r="F73" s="5" t="b">
        <v>0</v>
      </c>
      <c r="G73" s="5" t="s">
        <v>346</v>
      </c>
      <c r="H73" s="110">
        <v>0</v>
      </c>
      <c r="I73" s="110">
        <v>1</v>
      </c>
      <c r="J73" s="7"/>
    </row>
    <row r="74" spans="1:10" ht="15.75" customHeight="1" x14ac:dyDescent="0.25">
      <c r="A74" s="5" t="s">
        <v>347</v>
      </c>
      <c r="B74" s="6" t="s">
        <v>348</v>
      </c>
      <c r="C74" s="5" t="s">
        <v>349</v>
      </c>
      <c r="D74" s="5" t="s">
        <v>350</v>
      </c>
      <c r="E74" s="5" t="s">
        <v>24</v>
      </c>
      <c r="F74" s="5" t="b">
        <v>0</v>
      </c>
      <c r="G74" s="5" t="s">
        <v>351</v>
      </c>
      <c r="H74" s="110">
        <v>0</v>
      </c>
      <c r="I74" s="110">
        <v>1</v>
      </c>
      <c r="J74" s="7"/>
    </row>
    <row r="75" spans="1:10" ht="15.75" customHeight="1" x14ac:dyDescent="0.25">
      <c r="A75" s="5" t="s">
        <v>352</v>
      </c>
      <c r="B75" s="6" t="s">
        <v>348</v>
      </c>
      <c r="C75" s="5" t="s">
        <v>353</v>
      </c>
      <c r="D75" s="5" t="s">
        <v>92</v>
      </c>
      <c r="E75" s="5" t="s">
        <v>24</v>
      </c>
      <c r="F75" s="5" t="b">
        <v>0</v>
      </c>
      <c r="G75" s="5" t="s">
        <v>354</v>
      </c>
      <c r="H75" s="110">
        <v>0</v>
      </c>
      <c r="I75" s="110">
        <v>1</v>
      </c>
      <c r="J75" s="7"/>
    </row>
    <row r="76" spans="1:10" ht="15.75" customHeight="1" x14ac:dyDescent="0.25">
      <c r="A76" s="5" t="s">
        <v>355</v>
      </c>
      <c r="B76" s="6" t="s">
        <v>356</v>
      </c>
      <c r="C76" s="5" t="s">
        <v>357</v>
      </c>
      <c r="D76" s="5" t="s">
        <v>172</v>
      </c>
      <c r="E76" s="5" t="s">
        <v>24</v>
      </c>
      <c r="F76" s="5" t="b">
        <v>0</v>
      </c>
      <c r="G76" s="5" t="s">
        <v>358</v>
      </c>
      <c r="H76" s="110">
        <v>0</v>
      </c>
      <c r="I76" s="110">
        <v>1</v>
      </c>
      <c r="J76" s="7"/>
    </row>
    <row r="77" spans="1:10" ht="15.75" customHeight="1" x14ac:dyDescent="0.25">
      <c r="A77" s="5" t="s">
        <v>359</v>
      </c>
      <c r="B77" s="6" t="s">
        <v>360</v>
      </c>
      <c r="C77" s="5" t="s">
        <v>361</v>
      </c>
      <c r="D77" s="5" t="s">
        <v>11</v>
      </c>
      <c r="E77" s="5" t="s">
        <v>57</v>
      </c>
      <c r="F77" s="5" t="b">
        <v>1</v>
      </c>
      <c r="G77" s="5" t="s">
        <v>362</v>
      </c>
      <c r="H77" s="110">
        <v>1</v>
      </c>
      <c r="I77" s="110">
        <v>0</v>
      </c>
      <c r="J77" s="7"/>
    </row>
    <row r="78" spans="1:10" ht="15.75" customHeight="1" x14ac:dyDescent="0.25">
      <c r="A78" s="5" t="s">
        <v>363</v>
      </c>
      <c r="B78" s="6" t="s">
        <v>364</v>
      </c>
      <c r="C78" s="5" t="s">
        <v>365</v>
      </c>
      <c r="D78" s="5" t="s">
        <v>366</v>
      </c>
      <c r="E78" s="5" t="s">
        <v>57</v>
      </c>
      <c r="F78" s="5" t="b">
        <v>0</v>
      </c>
      <c r="G78" s="5" t="s">
        <v>367</v>
      </c>
      <c r="H78" s="110">
        <v>0</v>
      </c>
      <c r="I78" s="110">
        <v>2</v>
      </c>
      <c r="J78" s="7"/>
    </row>
    <row r="79" spans="1:10" ht="15.75" customHeight="1" x14ac:dyDescent="0.25">
      <c r="A79" s="5" t="s">
        <v>368</v>
      </c>
      <c r="B79" s="6" t="s">
        <v>369</v>
      </c>
      <c r="C79" s="5" t="s">
        <v>370</v>
      </c>
      <c r="D79" s="5" t="s">
        <v>371</v>
      </c>
      <c r="E79" s="5" t="s">
        <v>57</v>
      </c>
      <c r="F79" s="5" t="b">
        <v>1</v>
      </c>
      <c r="G79" s="5" t="s">
        <v>372</v>
      </c>
      <c r="H79" s="110">
        <v>1</v>
      </c>
      <c r="I79" s="110">
        <v>2</v>
      </c>
      <c r="J79" s="7"/>
    </row>
    <row r="80" spans="1:10" ht="15.75" customHeight="1" x14ac:dyDescent="0.25">
      <c r="A80" s="5" t="s">
        <v>373</v>
      </c>
      <c r="B80" s="6" t="s">
        <v>374</v>
      </c>
      <c r="C80" s="5" t="s">
        <v>375</v>
      </c>
      <c r="D80" s="5" t="s">
        <v>203</v>
      </c>
      <c r="E80" s="5" t="s">
        <v>24</v>
      </c>
      <c r="F80" s="5" t="b">
        <v>1</v>
      </c>
      <c r="G80" s="5" t="s">
        <v>376</v>
      </c>
      <c r="H80" s="110">
        <v>1</v>
      </c>
      <c r="I80" s="110">
        <v>0</v>
      </c>
      <c r="J80" s="7"/>
    </row>
    <row r="81" spans="1:10" ht="15.75" customHeight="1" x14ac:dyDescent="0.25">
      <c r="A81" s="5" t="s">
        <v>377</v>
      </c>
      <c r="B81" s="6" t="s">
        <v>374</v>
      </c>
      <c r="C81" s="5" t="s">
        <v>378</v>
      </c>
      <c r="D81" s="5" t="s">
        <v>379</v>
      </c>
      <c r="E81" s="5" t="s">
        <v>18</v>
      </c>
      <c r="F81" s="5" t="b">
        <v>0</v>
      </c>
      <c r="G81" s="5" t="s">
        <v>380</v>
      </c>
      <c r="H81" s="110">
        <v>0</v>
      </c>
      <c r="I81" s="110">
        <v>1</v>
      </c>
      <c r="J81" s="7"/>
    </row>
    <row r="82" spans="1:10" ht="15.75" customHeight="1" x14ac:dyDescent="0.25">
      <c r="A82" s="5" t="s">
        <v>381</v>
      </c>
      <c r="B82" s="6" t="s">
        <v>382</v>
      </c>
      <c r="C82" s="5" t="s">
        <v>383</v>
      </c>
      <c r="D82" s="5" t="s">
        <v>11</v>
      </c>
      <c r="E82" s="5" t="s">
        <v>24</v>
      </c>
      <c r="F82" s="5" t="b">
        <v>1</v>
      </c>
      <c r="G82" s="5" t="s">
        <v>384</v>
      </c>
      <c r="H82" s="110">
        <v>1</v>
      </c>
      <c r="I82" s="110">
        <v>0</v>
      </c>
      <c r="J82" s="7"/>
    </row>
    <row r="83" spans="1:10" ht="15.75" customHeight="1" x14ac:dyDescent="0.25">
      <c r="A83" s="5" t="s">
        <v>385</v>
      </c>
      <c r="B83" s="6" t="s">
        <v>386</v>
      </c>
      <c r="C83" s="5" t="s">
        <v>387</v>
      </c>
      <c r="D83" s="5" t="s">
        <v>290</v>
      </c>
      <c r="E83" s="5" t="s">
        <v>24</v>
      </c>
      <c r="F83" s="5" t="b">
        <v>1</v>
      </c>
      <c r="G83" s="5" t="s">
        <v>388</v>
      </c>
      <c r="H83" s="110">
        <v>1</v>
      </c>
      <c r="I83" s="110">
        <v>0</v>
      </c>
      <c r="J83" s="7"/>
    </row>
    <row r="84" spans="1:10" ht="15.75" customHeight="1" x14ac:dyDescent="0.25">
      <c r="A84" s="5" t="s">
        <v>389</v>
      </c>
      <c r="B84" s="6" t="s">
        <v>386</v>
      </c>
      <c r="C84" s="5" t="s">
        <v>390</v>
      </c>
      <c r="D84" s="5" t="s">
        <v>391</v>
      </c>
      <c r="E84" s="5" t="s">
        <v>24</v>
      </c>
      <c r="F84" s="5" t="b">
        <v>0</v>
      </c>
      <c r="G84" s="5" t="s">
        <v>392</v>
      </c>
      <c r="H84" s="110">
        <v>0</v>
      </c>
      <c r="I84" s="110">
        <v>1</v>
      </c>
      <c r="J84" s="7"/>
    </row>
    <row r="85" spans="1:10" ht="15.75" customHeight="1" x14ac:dyDescent="0.25">
      <c r="A85" s="5" t="s">
        <v>393</v>
      </c>
      <c r="B85" s="6" t="s">
        <v>394</v>
      </c>
      <c r="C85" s="5" t="s">
        <v>395</v>
      </c>
      <c r="D85" s="5" t="s">
        <v>164</v>
      </c>
      <c r="E85" s="5" t="s">
        <v>24</v>
      </c>
      <c r="F85" s="5" t="b">
        <v>1</v>
      </c>
      <c r="G85" s="5" t="s">
        <v>396</v>
      </c>
      <c r="H85" s="110">
        <v>1</v>
      </c>
      <c r="I85" s="110">
        <v>0</v>
      </c>
      <c r="J85" s="7"/>
    </row>
    <row r="86" spans="1:10" ht="15.75" customHeight="1" x14ac:dyDescent="0.25">
      <c r="A86" s="5" t="s">
        <v>397</v>
      </c>
      <c r="B86" s="6" t="s">
        <v>394</v>
      </c>
      <c r="C86" s="5" t="s">
        <v>398</v>
      </c>
      <c r="D86" s="5" t="s">
        <v>399</v>
      </c>
      <c r="E86" s="5" t="s">
        <v>57</v>
      </c>
      <c r="F86" s="5" t="b">
        <v>0</v>
      </c>
      <c r="G86" s="5" t="s">
        <v>400</v>
      </c>
      <c r="H86" s="110">
        <v>0</v>
      </c>
      <c r="I86" s="110">
        <v>1</v>
      </c>
      <c r="J86" s="7"/>
    </row>
    <row r="87" spans="1:10" ht="15.75" customHeight="1" x14ac:dyDescent="0.25">
      <c r="A87" s="5" t="s">
        <v>401</v>
      </c>
      <c r="B87" s="6" t="s">
        <v>402</v>
      </c>
      <c r="C87" s="5" t="s">
        <v>403</v>
      </c>
      <c r="D87" s="5" t="s">
        <v>290</v>
      </c>
      <c r="E87" s="5" t="s">
        <v>24</v>
      </c>
      <c r="F87" s="5" t="b">
        <v>1</v>
      </c>
      <c r="G87" s="5" t="s">
        <v>404</v>
      </c>
      <c r="H87" s="110">
        <v>1</v>
      </c>
      <c r="I87" s="110">
        <v>0</v>
      </c>
      <c r="J87" s="7"/>
    </row>
    <row r="88" spans="1:10" ht="15.75" customHeight="1" x14ac:dyDescent="0.25">
      <c r="A88" s="5" t="s">
        <v>405</v>
      </c>
      <c r="B88" s="6" t="s">
        <v>406</v>
      </c>
      <c r="C88" s="5" t="s">
        <v>407</v>
      </c>
      <c r="D88" s="5" t="s">
        <v>408</v>
      </c>
      <c r="E88" s="5" t="s">
        <v>24</v>
      </c>
      <c r="F88" s="5" t="b">
        <v>1</v>
      </c>
      <c r="G88" s="5" t="s">
        <v>409</v>
      </c>
      <c r="H88" s="110">
        <v>1</v>
      </c>
      <c r="I88" s="110">
        <v>0</v>
      </c>
      <c r="J88" s="7"/>
    </row>
    <row r="89" spans="1:10" ht="15.75" customHeight="1" x14ac:dyDescent="0.25">
      <c r="A89" s="5" t="s">
        <v>410</v>
      </c>
      <c r="B89" s="6" t="s">
        <v>411</v>
      </c>
      <c r="C89" s="5" t="s">
        <v>412</v>
      </c>
      <c r="D89" s="5" t="s">
        <v>219</v>
      </c>
      <c r="E89" s="5" t="s">
        <v>57</v>
      </c>
      <c r="F89" s="5" t="b">
        <v>0</v>
      </c>
      <c r="G89" s="5" t="s">
        <v>413</v>
      </c>
      <c r="H89" s="110">
        <v>0</v>
      </c>
      <c r="I89" s="110">
        <v>1</v>
      </c>
      <c r="J89" s="7"/>
    </row>
    <row r="90" spans="1:10" ht="15.75" customHeight="1" x14ac:dyDescent="0.25">
      <c r="A90" s="5" t="s">
        <v>414</v>
      </c>
      <c r="B90" s="6" t="s">
        <v>415</v>
      </c>
      <c r="C90" s="5" t="s">
        <v>416</v>
      </c>
      <c r="D90" s="5" t="s">
        <v>281</v>
      </c>
      <c r="E90" s="5" t="s">
        <v>24</v>
      </c>
      <c r="F90" s="5" t="b">
        <v>0</v>
      </c>
      <c r="G90" s="5" t="s">
        <v>417</v>
      </c>
      <c r="H90" s="110">
        <v>0</v>
      </c>
      <c r="I90" s="110">
        <v>1</v>
      </c>
      <c r="J90" s="7"/>
    </row>
    <row r="91" spans="1:10" ht="15.75" customHeight="1" x14ac:dyDescent="0.25">
      <c r="A91" s="5" t="s">
        <v>418</v>
      </c>
      <c r="B91" s="6" t="s">
        <v>419</v>
      </c>
      <c r="C91" s="5" t="s">
        <v>420</v>
      </c>
      <c r="D91" s="5" t="s">
        <v>421</v>
      </c>
      <c r="E91" s="5" t="s">
        <v>57</v>
      </c>
      <c r="F91" s="5" t="b">
        <v>0</v>
      </c>
      <c r="G91" s="5" t="s">
        <v>422</v>
      </c>
      <c r="H91" s="110">
        <v>0</v>
      </c>
      <c r="I91" s="110">
        <v>1</v>
      </c>
      <c r="J91" s="7"/>
    </row>
    <row r="92" spans="1:10" ht="15.75" customHeight="1" x14ac:dyDescent="0.25">
      <c r="A92" s="5" t="s">
        <v>423</v>
      </c>
      <c r="B92" s="6" t="s">
        <v>424</v>
      </c>
      <c r="C92" s="5" t="s">
        <v>425</v>
      </c>
      <c r="D92" s="5" t="s">
        <v>426</v>
      </c>
      <c r="E92" s="5" t="s">
        <v>24</v>
      </c>
      <c r="F92" s="5" t="b">
        <v>0</v>
      </c>
      <c r="G92" s="5" t="s">
        <v>427</v>
      </c>
      <c r="H92" s="110">
        <v>0</v>
      </c>
      <c r="I92" s="110">
        <v>1</v>
      </c>
      <c r="J92" s="7"/>
    </row>
    <row r="93" spans="1:10" ht="15.75" customHeight="1" x14ac:dyDescent="0.25">
      <c r="A93" s="5" t="s">
        <v>428</v>
      </c>
      <c r="B93" s="6" t="s">
        <v>424</v>
      </c>
      <c r="C93" s="5" t="s">
        <v>429</v>
      </c>
      <c r="D93" s="5" t="s">
        <v>430</v>
      </c>
      <c r="E93" s="5" t="s">
        <v>57</v>
      </c>
      <c r="F93" s="5" t="b">
        <v>0</v>
      </c>
      <c r="G93" s="5" t="s">
        <v>431</v>
      </c>
      <c r="H93" s="110">
        <v>0</v>
      </c>
      <c r="I93" s="110">
        <v>1</v>
      </c>
      <c r="J93" s="7"/>
    </row>
    <row r="94" spans="1:10" ht="15.75" customHeight="1" x14ac:dyDescent="0.25">
      <c r="A94" s="5" t="s">
        <v>432</v>
      </c>
      <c r="B94" s="6" t="s">
        <v>433</v>
      </c>
      <c r="C94" s="5" t="s">
        <v>434</v>
      </c>
      <c r="D94" s="5" t="s">
        <v>54</v>
      </c>
      <c r="E94" s="5" t="s">
        <v>24</v>
      </c>
      <c r="F94" s="5" t="b">
        <v>0</v>
      </c>
      <c r="G94" s="5" t="s">
        <v>435</v>
      </c>
      <c r="H94" s="110">
        <v>0</v>
      </c>
      <c r="I94" s="110">
        <v>1</v>
      </c>
      <c r="J94" s="7"/>
    </row>
    <row r="95" spans="1:10" ht="15.75" customHeight="1" x14ac:dyDescent="0.25">
      <c r="A95" s="5" t="s">
        <v>436</v>
      </c>
      <c r="B95" s="6" t="s">
        <v>437</v>
      </c>
      <c r="C95" s="5" t="s">
        <v>438</v>
      </c>
      <c r="D95" s="5" t="s">
        <v>439</v>
      </c>
      <c r="E95" s="5" t="s">
        <v>12</v>
      </c>
      <c r="F95" s="5" t="b">
        <v>0</v>
      </c>
      <c r="G95" s="5" t="s">
        <v>440</v>
      </c>
      <c r="H95" s="110">
        <v>0</v>
      </c>
      <c r="I95" s="110">
        <v>1</v>
      </c>
      <c r="J95" s="7"/>
    </row>
    <row r="96" spans="1:10" ht="15.75" customHeight="1" x14ac:dyDescent="0.25">
      <c r="A96" s="5" t="s">
        <v>441</v>
      </c>
      <c r="B96" s="6" t="s">
        <v>442</v>
      </c>
      <c r="C96" s="5" t="s">
        <v>443</v>
      </c>
      <c r="D96" s="5" t="s">
        <v>224</v>
      </c>
      <c r="E96" s="5" t="s">
        <v>24</v>
      </c>
      <c r="F96" s="5" t="b">
        <v>1</v>
      </c>
      <c r="G96" s="5" t="s">
        <v>444</v>
      </c>
      <c r="H96" s="110">
        <v>1</v>
      </c>
      <c r="I96" s="110">
        <v>0</v>
      </c>
      <c r="J96" s="7"/>
    </row>
    <row r="97" spans="1:10" ht="15.75" customHeight="1" x14ac:dyDescent="0.25">
      <c r="A97" s="5" t="s">
        <v>445</v>
      </c>
      <c r="B97" s="6" t="s">
        <v>442</v>
      </c>
      <c r="C97" s="5" t="s">
        <v>446</v>
      </c>
      <c r="D97" s="5" t="s">
        <v>447</v>
      </c>
      <c r="E97" s="5" t="s">
        <v>57</v>
      </c>
      <c r="F97" s="5" t="b">
        <v>0</v>
      </c>
      <c r="G97" s="5" t="s">
        <v>448</v>
      </c>
      <c r="H97" s="110">
        <v>0</v>
      </c>
      <c r="I97" s="110">
        <v>1</v>
      </c>
      <c r="J97" s="7"/>
    </row>
    <row r="98" spans="1:10" ht="15.75" customHeight="1" x14ac:dyDescent="0.25">
      <c r="A98" s="5" t="s">
        <v>449</v>
      </c>
      <c r="B98" s="6" t="s">
        <v>450</v>
      </c>
      <c r="C98" s="5" t="s">
        <v>451</v>
      </c>
      <c r="D98" s="5" t="s">
        <v>452</v>
      </c>
      <c r="E98" s="5" t="s">
        <v>24</v>
      </c>
      <c r="F98" s="5" t="b">
        <v>0</v>
      </c>
      <c r="G98" s="5" t="s">
        <v>453</v>
      </c>
      <c r="H98" s="110">
        <v>0</v>
      </c>
      <c r="I98" s="110">
        <v>1</v>
      </c>
      <c r="J98" s="7"/>
    </row>
    <row r="99" spans="1:10" ht="15.75" customHeight="1" x14ac:dyDescent="0.25">
      <c r="A99" s="5" t="s">
        <v>454</v>
      </c>
      <c r="B99" s="6" t="s">
        <v>455</v>
      </c>
      <c r="C99" s="5" t="s">
        <v>456</v>
      </c>
      <c r="D99" s="5" t="s">
        <v>114</v>
      </c>
      <c r="E99" s="5" t="s">
        <v>57</v>
      </c>
      <c r="F99" s="5" t="b">
        <v>0</v>
      </c>
      <c r="G99" s="5" t="s">
        <v>457</v>
      </c>
      <c r="H99" s="110">
        <v>0</v>
      </c>
      <c r="I99" s="110">
        <v>1</v>
      </c>
      <c r="J99" s="7"/>
    </row>
    <row r="100" spans="1:10" ht="15.75" customHeight="1" x14ac:dyDescent="0.25">
      <c r="A100" s="5" t="s">
        <v>458</v>
      </c>
      <c r="B100" s="6" t="s">
        <v>455</v>
      </c>
      <c r="C100" s="5" t="s">
        <v>459</v>
      </c>
      <c r="D100" s="5" t="s">
        <v>60</v>
      </c>
      <c r="E100" s="5" t="s">
        <v>24</v>
      </c>
      <c r="F100" s="5" t="b">
        <v>0</v>
      </c>
      <c r="G100" s="5" t="s">
        <v>460</v>
      </c>
      <c r="H100" s="110">
        <v>0</v>
      </c>
      <c r="I100" s="110">
        <v>1</v>
      </c>
      <c r="J100" s="7"/>
    </row>
    <row r="101" spans="1:10" ht="15.75" customHeight="1" x14ac:dyDescent="0.25">
      <c r="A101" s="5" t="s">
        <v>461</v>
      </c>
      <c r="B101" s="6" t="s">
        <v>462</v>
      </c>
      <c r="C101" s="5" t="s">
        <v>463</v>
      </c>
      <c r="D101" s="5" t="s">
        <v>464</v>
      </c>
      <c r="E101" s="5" t="s">
        <v>12</v>
      </c>
      <c r="F101" s="5" t="b">
        <v>1</v>
      </c>
      <c r="G101" s="5" t="s">
        <v>465</v>
      </c>
      <c r="H101" s="110">
        <v>1</v>
      </c>
      <c r="I101" s="110">
        <v>0</v>
      </c>
      <c r="J101" s="7"/>
    </row>
    <row r="102" spans="1:10" ht="15.75" customHeight="1" x14ac:dyDescent="0.25">
      <c r="A102" s="5" t="s">
        <v>466</v>
      </c>
      <c r="B102" s="6" t="s">
        <v>462</v>
      </c>
      <c r="C102" s="5" t="s">
        <v>467</v>
      </c>
      <c r="D102" s="5" t="s">
        <v>11</v>
      </c>
      <c r="E102" s="5" t="s">
        <v>57</v>
      </c>
      <c r="F102" s="5" t="b">
        <v>0</v>
      </c>
      <c r="G102" s="5" t="s">
        <v>468</v>
      </c>
      <c r="H102" s="110">
        <v>0</v>
      </c>
      <c r="I102" s="110">
        <v>1</v>
      </c>
      <c r="J102" s="7"/>
    </row>
    <row r="103" spans="1:10" ht="57.75" customHeight="1" x14ac:dyDescent="0.25">
      <c r="A103" s="5" t="s">
        <v>469</v>
      </c>
      <c r="B103" s="6" t="s">
        <v>470</v>
      </c>
      <c r="C103" s="5" t="s">
        <v>471</v>
      </c>
      <c r="D103" s="5" t="s">
        <v>41</v>
      </c>
      <c r="E103" s="5" t="s">
        <v>24</v>
      </c>
      <c r="F103" s="5" t="b">
        <v>1</v>
      </c>
      <c r="G103" s="5" t="s">
        <v>472</v>
      </c>
      <c r="H103" s="110">
        <v>1</v>
      </c>
      <c r="I103" s="110">
        <v>0</v>
      </c>
      <c r="J103" s="134" t="s">
        <v>5333</v>
      </c>
    </row>
    <row r="104" spans="1:10" ht="15.75" customHeight="1" x14ac:dyDescent="0.25">
      <c r="A104" s="5" t="s">
        <v>473</v>
      </c>
      <c r="B104" s="6" t="s">
        <v>470</v>
      </c>
      <c r="C104" s="5" t="s">
        <v>474</v>
      </c>
      <c r="D104" s="5" t="s">
        <v>475</v>
      </c>
      <c r="E104" s="5" t="s">
        <v>57</v>
      </c>
      <c r="F104" s="5" t="b">
        <v>1</v>
      </c>
      <c r="G104" s="5" t="s">
        <v>476</v>
      </c>
      <c r="H104" s="110">
        <v>1</v>
      </c>
      <c r="I104" s="110">
        <v>0</v>
      </c>
      <c r="J104" s="7"/>
    </row>
    <row r="105" spans="1:10" ht="15.75" customHeight="1" x14ac:dyDescent="0.25">
      <c r="A105" s="5" t="s">
        <v>477</v>
      </c>
      <c r="B105" s="6" t="s">
        <v>478</v>
      </c>
      <c r="C105" s="5" t="s">
        <v>479</v>
      </c>
      <c r="D105" s="5" t="s">
        <v>71</v>
      </c>
      <c r="E105" s="5" t="s">
        <v>12</v>
      </c>
      <c r="F105" s="5" t="b">
        <v>0</v>
      </c>
      <c r="G105" s="5" t="s">
        <v>480</v>
      </c>
      <c r="H105" s="110">
        <v>0</v>
      </c>
      <c r="I105" s="110">
        <v>1</v>
      </c>
      <c r="J105" s="7"/>
    </row>
    <row r="106" spans="1:10" ht="15.75" customHeight="1" x14ac:dyDescent="0.25">
      <c r="A106" s="5" t="s">
        <v>481</v>
      </c>
      <c r="B106" s="6" t="s">
        <v>482</v>
      </c>
      <c r="C106" s="5" t="s">
        <v>483</v>
      </c>
      <c r="D106" s="5" t="s">
        <v>17</v>
      </c>
      <c r="E106" s="5" t="s">
        <v>24</v>
      </c>
      <c r="F106" s="5" t="b">
        <v>0</v>
      </c>
      <c r="G106" s="5" t="s">
        <v>484</v>
      </c>
      <c r="H106" s="110">
        <v>0</v>
      </c>
      <c r="I106" s="110">
        <v>1</v>
      </c>
      <c r="J106" s="7"/>
    </row>
    <row r="107" spans="1:10" ht="15.75" customHeight="1" x14ac:dyDescent="0.25">
      <c r="A107" s="5" t="s">
        <v>485</v>
      </c>
      <c r="B107" s="6" t="s">
        <v>482</v>
      </c>
      <c r="C107" s="5" t="s">
        <v>486</v>
      </c>
      <c r="D107" s="5" t="s">
        <v>172</v>
      </c>
      <c r="E107" s="5" t="s">
        <v>24</v>
      </c>
      <c r="F107" s="5" t="b">
        <v>0</v>
      </c>
      <c r="G107" s="5" t="s">
        <v>487</v>
      </c>
      <c r="H107" s="110">
        <v>0</v>
      </c>
      <c r="I107" s="110">
        <v>1</v>
      </c>
      <c r="J107" s="7"/>
    </row>
    <row r="108" spans="1:10" ht="15.75" customHeight="1" x14ac:dyDescent="0.25">
      <c r="A108" s="5" t="s">
        <v>488</v>
      </c>
      <c r="B108" s="6" t="s">
        <v>489</v>
      </c>
      <c r="C108" s="5" t="s">
        <v>490</v>
      </c>
      <c r="D108" s="5" t="s">
        <v>491</v>
      </c>
      <c r="E108" s="5" t="s">
        <v>12</v>
      </c>
      <c r="F108" s="5" t="b">
        <v>1</v>
      </c>
      <c r="G108" s="5" t="s">
        <v>492</v>
      </c>
      <c r="H108" s="110">
        <v>1</v>
      </c>
      <c r="I108" s="110">
        <v>0</v>
      </c>
      <c r="J108" s="7"/>
    </row>
    <row r="109" spans="1:10" ht="15.75" customHeight="1" x14ac:dyDescent="0.25">
      <c r="A109" s="5" t="s">
        <v>493</v>
      </c>
      <c r="B109" s="6" t="s">
        <v>494</v>
      </c>
      <c r="C109" s="5" t="s">
        <v>495</v>
      </c>
      <c r="D109" s="5" t="s">
        <v>496</v>
      </c>
      <c r="E109" s="5" t="s">
        <v>57</v>
      </c>
      <c r="F109" s="5" t="b">
        <v>0</v>
      </c>
      <c r="G109" s="5" t="s">
        <v>497</v>
      </c>
      <c r="H109" s="110">
        <v>0</v>
      </c>
      <c r="I109" s="110">
        <v>2</v>
      </c>
      <c r="J109" s="7"/>
    </row>
    <row r="110" spans="1:10" ht="15.75" customHeight="1" x14ac:dyDescent="0.25">
      <c r="A110" s="5" t="s">
        <v>498</v>
      </c>
      <c r="B110" s="6" t="s">
        <v>499</v>
      </c>
      <c r="C110" s="5" t="s">
        <v>500</v>
      </c>
      <c r="D110" s="5" t="s">
        <v>82</v>
      </c>
      <c r="E110" s="5" t="s">
        <v>24</v>
      </c>
      <c r="F110" s="5" t="b">
        <v>0</v>
      </c>
      <c r="G110" s="5" t="s">
        <v>501</v>
      </c>
      <c r="H110" s="110">
        <v>0</v>
      </c>
      <c r="I110" s="110">
        <v>1</v>
      </c>
      <c r="J110" s="7"/>
    </row>
    <row r="111" spans="1:10" ht="15.75" customHeight="1" x14ac:dyDescent="0.25">
      <c r="A111" s="5" t="s">
        <v>502</v>
      </c>
      <c r="B111" s="6" t="s">
        <v>503</v>
      </c>
      <c r="C111" s="5" t="s">
        <v>504</v>
      </c>
      <c r="D111" s="5" t="s">
        <v>319</v>
      </c>
      <c r="E111" s="5" t="s">
        <v>24</v>
      </c>
      <c r="F111" s="5" t="b">
        <v>0</v>
      </c>
      <c r="G111" s="5" t="s">
        <v>505</v>
      </c>
      <c r="H111" s="110">
        <v>0</v>
      </c>
      <c r="I111" s="110">
        <v>1</v>
      </c>
      <c r="J111" s="7"/>
    </row>
    <row r="112" spans="1:10" ht="15.75" customHeight="1" x14ac:dyDescent="0.25">
      <c r="A112" s="5" t="s">
        <v>506</v>
      </c>
      <c r="B112" s="6" t="s">
        <v>507</v>
      </c>
      <c r="C112" s="5" t="s">
        <v>508</v>
      </c>
      <c r="D112" s="5" t="s">
        <v>82</v>
      </c>
      <c r="E112" s="5" t="s">
        <v>57</v>
      </c>
      <c r="F112" s="5" t="b">
        <v>0</v>
      </c>
      <c r="G112" s="5" t="s">
        <v>509</v>
      </c>
      <c r="H112" s="110">
        <v>0</v>
      </c>
      <c r="I112" s="110">
        <v>2</v>
      </c>
      <c r="J112" s="7"/>
    </row>
    <row r="113" spans="1:10" ht="15.75" customHeight="1" x14ac:dyDescent="0.25">
      <c r="A113" s="5" t="s">
        <v>510</v>
      </c>
      <c r="B113" s="6" t="s">
        <v>511</v>
      </c>
      <c r="C113" s="5" t="s">
        <v>512</v>
      </c>
      <c r="D113" s="5" t="s">
        <v>513</v>
      </c>
      <c r="E113" s="5" t="s">
        <v>18</v>
      </c>
      <c r="F113" s="5" t="b">
        <v>0</v>
      </c>
      <c r="G113" s="5" t="s">
        <v>514</v>
      </c>
      <c r="H113" s="110">
        <v>0</v>
      </c>
      <c r="I113" s="110">
        <v>1</v>
      </c>
      <c r="J113" s="7"/>
    </row>
    <row r="114" spans="1:10" ht="15.75" customHeight="1" x14ac:dyDescent="0.25">
      <c r="A114" s="5" t="s">
        <v>515</v>
      </c>
      <c r="B114" s="6" t="s">
        <v>516</v>
      </c>
      <c r="C114" s="5" t="s">
        <v>517</v>
      </c>
      <c r="D114" s="5" t="s">
        <v>333</v>
      </c>
      <c r="E114" s="5" t="s">
        <v>12</v>
      </c>
      <c r="F114" s="5" t="b">
        <v>0</v>
      </c>
      <c r="G114" s="5" t="s">
        <v>518</v>
      </c>
      <c r="H114" s="110">
        <v>0</v>
      </c>
      <c r="I114" s="110">
        <v>1</v>
      </c>
      <c r="J114" s="7"/>
    </row>
    <row r="115" spans="1:10" ht="15.75" customHeight="1" x14ac:dyDescent="0.25">
      <c r="A115" s="5" t="s">
        <v>519</v>
      </c>
      <c r="B115" s="6" t="s">
        <v>520</v>
      </c>
      <c r="C115" s="5" t="s">
        <v>521</v>
      </c>
      <c r="D115" s="5" t="s">
        <v>421</v>
      </c>
      <c r="E115" s="5" t="s">
        <v>57</v>
      </c>
      <c r="F115" s="5" t="b">
        <v>0</v>
      </c>
      <c r="G115" s="5" t="s">
        <v>522</v>
      </c>
      <c r="H115" s="110">
        <v>0</v>
      </c>
      <c r="I115" s="110">
        <v>1</v>
      </c>
      <c r="J115" s="7"/>
    </row>
    <row r="116" spans="1:10" ht="15.75" customHeight="1" x14ac:dyDescent="0.25">
      <c r="A116" s="5" t="s">
        <v>523</v>
      </c>
      <c r="B116" s="6" t="s">
        <v>520</v>
      </c>
      <c r="C116" s="5" t="s">
        <v>524</v>
      </c>
      <c r="D116" s="5" t="s">
        <v>475</v>
      </c>
      <c r="E116" s="5" t="s">
        <v>18</v>
      </c>
      <c r="F116" s="5" t="b">
        <v>1</v>
      </c>
      <c r="G116" s="5" t="s">
        <v>525</v>
      </c>
      <c r="H116" s="110">
        <v>1</v>
      </c>
      <c r="I116" s="110">
        <v>0</v>
      </c>
      <c r="J116" s="7"/>
    </row>
    <row r="117" spans="1:10" ht="15.75" customHeight="1" x14ac:dyDescent="0.25">
      <c r="A117" s="5" t="s">
        <v>526</v>
      </c>
      <c r="B117" s="6" t="s">
        <v>527</v>
      </c>
      <c r="C117" s="5" t="s">
        <v>528</v>
      </c>
      <c r="D117" s="5" t="s">
        <v>529</v>
      </c>
      <c r="E117" s="5" t="s">
        <v>57</v>
      </c>
      <c r="F117" s="5" t="b">
        <v>0</v>
      </c>
      <c r="G117" s="5" t="s">
        <v>530</v>
      </c>
      <c r="H117" s="110">
        <v>0</v>
      </c>
      <c r="I117" s="110">
        <v>1</v>
      </c>
      <c r="J117" s="7"/>
    </row>
    <row r="118" spans="1:10" ht="15.75" customHeight="1" x14ac:dyDescent="0.25">
      <c r="A118" s="5" t="s">
        <v>531</v>
      </c>
      <c r="B118" s="6" t="s">
        <v>532</v>
      </c>
      <c r="C118" s="5" t="s">
        <v>533</v>
      </c>
      <c r="D118" s="5" t="s">
        <v>304</v>
      </c>
      <c r="E118" s="5" t="s">
        <v>12</v>
      </c>
      <c r="F118" s="5" t="b">
        <v>0</v>
      </c>
      <c r="G118" s="5" t="s">
        <v>534</v>
      </c>
      <c r="H118" s="110">
        <v>0</v>
      </c>
      <c r="I118" s="110">
        <v>1</v>
      </c>
      <c r="J118" s="7"/>
    </row>
    <row r="119" spans="1:10" ht="15.75" customHeight="1" x14ac:dyDescent="0.25">
      <c r="A119" s="5" t="s">
        <v>535</v>
      </c>
      <c r="B119" s="6" t="s">
        <v>536</v>
      </c>
      <c r="C119" s="5" t="s">
        <v>537</v>
      </c>
      <c r="D119" s="5" t="s">
        <v>47</v>
      </c>
      <c r="E119" s="5" t="s">
        <v>24</v>
      </c>
      <c r="F119" s="5" t="b">
        <v>0</v>
      </c>
      <c r="G119" s="5" t="s">
        <v>538</v>
      </c>
      <c r="H119" s="110">
        <v>0</v>
      </c>
      <c r="I119" s="110">
        <v>1</v>
      </c>
      <c r="J119" s="111" t="s">
        <v>5267</v>
      </c>
    </row>
    <row r="120" spans="1:10" ht="15.75" customHeight="1" x14ac:dyDescent="0.25">
      <c r="A120" s="5" t="s">
        <v>539</v>
      </c>
      <c r="B120" s="6" t="s">
        <v>540</v>
      </c>
      <c r="C120" s="5" t="s">
        <v>541</v>
      </c>
      <c r="D120" s="5" t="s">
        <v>542</v>
      </c>
      <c r="E120" s="5" t="s">
        <v>57</v>
      </c>
      <c r="F120" s="5" t="b">
        <v>0</v>
      </c>
      <c r="G120" s="5" t="s">
        <v>543</v>
      </c>
      <c r="H120" s="110">
        <v>0</v>
      </c>
      <c r="I120" s="110">
        <v>1</v>
      </c>
      <c r="J120" s="7"/>
    </row>
    <row r="121" spans="1:10" ht="15.75" customHeight="1" x14ac:dyDescent="0.25">
      <c r="A121" s="5" t="s">
        <v>544</v>
      </c>
      <c r="B121" s="6" t="s">
        <v>545</v>
      </c>
      <c r="C121" s="5" t="s">
        <v>546</v>
      </c>
      <c r="D121" s="5" t="s">
        <v>408</v>
      </c>
      <c r="E121" s="5" t="s">
        <v>24</v>
      </c>
      <c r="F121" s="5" t="b">
        <v>1</v>
      </c>
      <c r="G121" s="5" t="s">
        <v>547</v>
      </c>
      <c r="H121" s="110">
        <v>1</v>
      </c>
      <c r="I121" s="110">
        <v>0</v>
      </c>
      <c r="J121" s="7"/>
    </row>
    <row r="122" spans="1:10" ht="15.75" customHeight="1" x14ac:dyDescent="0.25">
      <c r="A122" s="5" t="s">
        <v>548</v>
      </c>
      <c r="B122" s="6" t="s">
        <v>549</v>
      </c>
      <c r="C122" s="5" t="s">
        <v>550</v>
      </c>
      <c r="D122" s="5" t="s">
        <v>203</v>
      </c>
      <c r="E122" s="5" t="s">
        <v>24</v>
      </c>
      <c r="F122" s="5" t="b">
        <v>0</v>
      </c>
      <c r="G122" s="5" t="s">
        <v>551</v>
      </c>
      <c r="H122" s="110">
        <v>0</v>
      </c>
      <c r="I122" s="110">
        <v>2</v>
      </c>
      <c r="J122" s="7"/>
    </row>
    <row r="123" spans="1:10" ht="15.75" customHeight="1" x14ac:dyDescent="0.25">
      <c r="A123" s="5" t="s">
        <v>552</v>
      </c>
      <c r="B123" s="6" t="s">
        <v>553</v>
      </c>
      <c r="C123" s="5" t="s">
        <v>554</v>
      </c>
      <c r="D123" s="5" t="s">
        <v>555</v>
      </c>
      <c r="E123" s="5" t="s">
        <v>24</v>
      </c>
      <c r="F123" s="5" t="b">
        <v>0</v>
      </c>
      <c r="G123" s="5" t="s">
        <v>556</v>
      </c>
      <c r="H123" s="110">
        <v>0</v>
      </c>
      <c r="I123" s="110">
        <v>1</v>
      </c>
      <c r="J123" s="7"/>
    </row>
    <row r="124" spans="1:10" ht="15.75" customHeight="1" x14ac:dyDescent="0.25">
      <c r="A124" s="5" t="s">
        <v>557</v>
      </c>
      <c r="B124" s="6" t="s">
        <v>558</v>
      </c>
      <c r="C124" s="5" t="s">
        <v>559</v>
      </c>
      <c r="D124" s="5" t="s">
        <v>560</v>
      </c>
      <c r="E124" s="5" t="s">
        <v>24</v>
      </c>
      <c r="F124" s="5" t="b">
        <v>0</v>
      </c>
      <c r="G124" s="5" t="s">
        <v>561</v>
      </c>
      <c r="H124" s="110">
        <v>0</v>
      </c>
      <c r="I124" s="110">
        <v>1</v>
      </c>
      <c r="J124" s="7"/>
    </row>
    <row r="125" spans="1:10" ht="15.75" customHeight="1" x14ac:dyDescent="0.25">
      <c r="A125" s="5" t="s">
        <v>562</v>
      </c>
      <c r="B125" s="6" t="s">
        <v>563</v>
      </c>
      <c r="C125" s="5" t="s">
        <v>564</v>
      </c>
      <c r="D125" s="5" t="s">
        <v>565</v>
      </c>
      <c r="E125" s="5" t="s">
        <v>57</v>
      </c>
      <c r="F125" s="5" t="b">
        <v>0</v>
      </c>
      <c r="G125" s="5" t="s">
        <v>566</v>
      </c>
      <c r="H125" s="110">
        <v>0</v>
      </c>
      <c r="I125" s="110">
        <v>1</v>
      </c>
      <c r="J125" s="7"/>
    </row>
    <row r="126" spans="1:10" ht="15.75" customHeight="1" x14ac:dyDescent="0.25">
      <c r="A126" s="5" t="s">
        <v>567</v>
      </c>
      <c r="B126" s="6" t="s">
        <v>568</v>
      </c>
      <c r="C126" s="5" t="s">
        <v>569</v>
      </c>
      <c r="D126" s="5" t="s">
        <v>570</v>
      </c>
      <c r="E126" s="5" t="s">
        <v>24</v>
      </c>
      <c r="F126" s="5" t="b">
        <v>0</v>
      </c>
      <c r="G126" s="5" t="s">
        <v>571</v>
      </c>
      <c r="H126" s="110">
        <v>0</v>
      </c>
      <c r="I126" s="110">
        <v>1</v>
      </c>
      <c r="J126" s="7"/>
    </row>
    <row r="127" spans="1:10" ht="15.75" customHeight="1" x14ac:dyDescent="0.25">
      <c r="A127" s="5" t="s">
        <v>572</v>
      </c>
      <c r="B127" s="6" t="s">
        <v>573</v>
      </c>
      <c r="C127" s="5" t="s">
        <v>574</v>
      </c>
      <c r="D127" s="5" t="s">
        <v>60</v>
      </c>
      <c r="E127" s="5" t="s">
        <v>24</v>
      </c>
      <c r="F127" s="5" t="b">
        <v>0</v>
      </c>
      <c r="G127" s="5" t="s">
        <v>575</v>
      </c>
      <c r="H127" s="110">
        <v>0</v>
      </c>
      <c r="I127" s="110">
        <v>1</v>
      </c>
      <c r="J127" s="7"/>
    </row>
    <row r="128" spans="1:10" ht="15.75" customHeight="1" x14ac:dyDescent="0.25">
      <c r="A128" s="5" t="s">
        <v>576</v>
      </c>
      <c r="B128" s="6" t="s">
        <v>577</v>
      </c>
      <c r="C128" s="5" t="s">
        <v>578</v>
      </c>
      <c r="D128" s="5" t="s">
        <v>579</v>
      </c>
      <c r="E128" s="5" t="s">
        <v>57</v>
      </c>
      <c r="F128" s="5" t="b">
        <v>1</v>
      </c>
      <c r="G128" s="5" t="s">
        <v>580</v>
      </c>
      <c r="H128" s="110">
        <v>3</v>
      </c>
      <c r="I128" s="110">
        <v>1</v>
      </c>
      <c r="J128" s="7"/>
    </row>
    <row r="129" spans="1:10" ht="15.75" customHeight="1" x14ac:dyDescent="0.25">
      <c r="A129" s="5" t="s">
        <v>581</v>
      </c>
      <c r="B129" s="6" t="s">
        <v>582</v>
      </c>
      <c r="C129" s="5" t="s">
        <v>583</v>
      </c>
      <c r="D129" s="5" t="s">
        <v>276</v>
      </c>
      <c r="E129" s="5" t="s">
        <v>18</v>
      </c>
      <c r="F129" s="5" t="b">
        <v>0</v>
      </c>
      <c r="G129" s="5" t="s">
        <v>584</v>
      </c>
      <c r="H129" s="110">
        <v>0</v>
      </c>
      <c r="I129" s="110">
        <v>2</v>
      </c>
      <c r="J129" s="7"/>
    </row>
    <row r="130" spans="1:10" ht="15.75" customHeight="1" x14ac:dyDescent="0.25">
      <c r="A130" s="5" t="s">
        <v>585</v>
      </c>
      <c r="B130" s="6" t="s">
        <v>586</v>
      </c>
      <c r="C130" s="5" t="s">
        <v>587</v>
      </c>
      <c r="D130" s="5" t="s">
        <v>234</v>
      </c>
      <c r="E130" s="5" t="s">
        <v>24</v>
      </c>
      <c r="F130" s="5" t="b">
        <v>0</v>
      </c>
      <c r="G130" s="5" t="s">
        <v>588</v>
      </c>
      <c r="H130" s="110">
        <v>0</v>
      </c>
      <c r="I130" s="110">
        <v>1</v>
      </c>
      <c r="J130" s="7"/>
    </row>
    <row r="131" spans="1:10" ht="15.75" customHeight="1" x14ac:dyDescent="0.25">
      <c r="A131" s="5" t="s">
        <v>589</v>
      </c>
      <c r="B131" s="6" t="s">
        <v>590</v>
      </c>
      <c r="C131" s="5" t="s">
        <v>591</v>
      </c>
      <c r="D131" s="5" t="s">
        <v>496</v>
      </c>
      <c r="E131" s="5" t="s">
        <v>24</v>
      </c>
      <c r="F131" s="5" t="b">
        <v>0</v>
      </c>
      <c r="G131" s="5" t="s">
        <v>592</v>
      </c>
      <c r="H131" s="110">
        <v>0</v>
      </c>
      <c r="I131" s="110">
        <v>1</v>
      </c>
      <c r="J131" s="7"/>
    </row>
    <row r="132" spans="1:10" ht="15.75" customHeight="1" x14ac:dyDescent="0.25">
      <c r="A132" s="5" t="s">
        <v>593</v>
      </c>
      <c r="B132" s="6" t="s">
        <v>590</v>
      </c>
      <c r="C132" s="5" t="s">
        <v>594</v>
      </c>
      <c r="D132" s="5" t="s">
        <v>276</v>
      </c>
      <c r="E132" s="5" t="s">
        <v>24</v>
      </c>
      <c r="F132" s="5" t="b">
        <v>0</v>
      </c>
      <c r="G132" s="5" t="s">
        <v>595</v>
      </c>
      <c r="H132" s="110">
        <v>0</v>
      </c>
      <c r="I132" s="110">
        <v>1</v>
      </c>
      <c r="J132" s="7"/>
    </row>
    <row r="133" spans="1:10" ht="15.75" customHeight="1" x14ac:dyDescent="0.25">
      <c r="A133" s="5" t="s">
        <v>596</v>
      </c>
      <c r="B133" s="6" t="s">
        <v>590</v>
      </c>
      <c r="C133" s="5" t="s">
        <v>597</v>
      </c>
      <c r="D133" s="5" t="s">
        <v>11</v>
      </c>
      <c r="E133" s="5" t="s">
        <v>24</v>
      </c>
      <c r="F133" s="5" t="b">
        <v>0</v>
      </c>
      <c r="G133" s="5" t="s">
        <v>598</v>
      </c>
      <c r="H133" s="110">
        <v>0</v>
      </c>
      <c r="I133" s="110">
        <v>1</v>
      </c>
      <c r="J133" s="7"/>
    </row>
    <row r="134" spans="1:10" ht="15.75" customHeight="1" x14ac:dyDescent="0.25">
      <c r="A134" s="5" t="s">
        <v>599</v>
      </c>
      <c r="B134" s="6" t="s">
        <v>600</v>
      </c>
      <c r="C134" s="5" t="s">
        <v>601</v>
      </c>
      <c r="D134" s="5" t="s">
        <v>77</v>
      </c>
      <c r="E134" s="5" t="s">
        <v>57</v>
      </c>
      <c r="F134" s="5" t="b">
        <v>0</v>
      </c>
      <c r="G134" s="5" t="s">
        <v>602</v>
      </c>
      <c r="H134" s="110">
        <v>0</v>
      </c>
      <c r="I134" s="110">
        <v>1</v>
      </c>
      <c r="J134" s="7"/>
    </row>
    <row r="135" spans="1:10" ht="15.75" customHeight="1" x14ac:dyDescent="0.25">
      <c r="A135" s="5" t="s">
        <v>603</v>
      </c>
      <c r="B135" s="6" t="s">
        <v>600</v>
      </c>
      <c r="C135" s="5" t="s">
        <v>604</v>
      </c>
      <c r="D135" s="5" t="s">
        <v>203</v>
      </c>
      <c r="E135" s="5" t="s">
        <v>24</v>
      </c>
      <c r="F135" s="5" t="b">
        <v>0</v>
      </c>
      <c r="G135" s="5" t="s">
        <v>605</v>
      </c>
      <c r="H135" s="110">
        <v>0</v>
      </c>
      <c r="I135" s="110">
        <v>1</v>
      </c>
      <c r="J135" s="7"/>
    </row>
    <row r="136" spans="1:10" ht="15.75" customHeight="1" x14ac:dyDescent="0.25">
      <c r="A136" s="5" t="s">
        <v>606</v>
      </c>
      <c r="B136" s="6" t="s">
        <v>607</v>
      </c>
      <c r="C136" s="5" t="s">
        <v>608</v>
      </c>
      <c r="D136" s="5" t="s">
        <v>172</v>
      </c>
      <c r="E136" s="5" t="s">
        <v>24</v>
      </c>
      <c r="F136" s="5" t="b">
        <v>0</v>
      </c>
      <c r="G136" s="5" t="s">
        <v>609</v>
      </c>
      <c r="H136" s="110">
        <v>0</v>
      </c>
      <c r="I136" s="110">
        <v>1</v>
      </c>
      <c r="J136" s="7"/>
    </row>
    <row r="137" spans="1:10" ht="15.75" customHeight="1" x14ac:dyDescent="0.25">
      <c r="A137" s="5" t="s">
        <v>544</v>
      </c>
      <c r="B137" s="6" t="s">
        <v>607</v>
      </c>
      <c r="C137" s="5" t="s">
        <v>610</v>
      </c>
      <c r="D137" s="5" t="s">
        <v>11</v>
      </c>
      <c r="E137" s="5" t="s">
        <v>57</v>
      </c>
      <c r="F137" s="5" t="b">
        <v>1</v>
      </c>
      <c r="G137" s="5" t="s">
        <v>611</v>
      </c>
      <c r="H137" s="110">
        <v>1</v>
      </c>
      <c r="I137" s="110">
        <v>0</v>
      </c>
      <c r="J137" s="7"/>
    </row>
    <row r="138" spans="1:10" ht="15.75" customHeight="1" x14ac:dyDescent="0.25">
      <c r="A138" s="5" t="s">
        <v>612</v>
      </c>
      <c r="B138" s="6" t="s">
        <v>613</v>
      </c>
      <c r="C138" s="5" t="s">
        <v>614</v>
      </c>
      <c r="D138" s="5" t="s">
        <v>615</v>
      </c>
      <c r="E138" s="5" t="s">
        <v>24</v>
      </c>
      <c r="F138" s="5" t="b">
        <v>1</v>
      </c>
      <c r="G138" s="5" t="s">
        <v>616</v>
      </c>
      <c r="H138" s="110">
        <v>1</v>
      </c>
      <c r="I138" s="110">
        <v>0</v>
      </c>
      <c r="J138" s="7"/>
    </row>
    <row r="139" spans="1:10" ht="15.75" customHeight="1" x14ac:dyDescent="0.25">
      <c r="A139" s="5" t="s">
        <v>617</v>
      </c>
      <c r="B139" s="6" t="s">
        <v>618</v>
      </c>
      <c r="C139" s="5" t="s">
        <v>619</v>
      </c>
      <c r="D139" s="5" t="s">
        <v>172</v>
      </c>
      <c r="E139" s="5" t="s">
        <v>18</v>
      </c>
      <c r="F139" s="5" t="b">
        <v>0</v>
      </c>
      <c r="G139" s="5" t="s">
        <v>620</v>
      </c>
      <c r="H139" s="110">
        <v>0</v>
      </c>
      <c r="I139" s="110">
        <v>1</v>
      </c>
      <c r="J139" s="7"/>
    </row>
    <row r="140" spans="1:10" ht="15.75" customHeight="1" x14ac:dyDescent="0.25">
      <c r="A140" s="5" t="s">
        <v>621</v>
      </c>
      <c r="B140" s="6" t="s">
        <v>622</v>
      </c>
      <c r="C140" s="5" t="s">
        <v>623</v>
      </c>
      <c r="D140" s="5" t="s">
        <v>560</v>
      </c>
      <c r="E140" s="5" t="s">
        <v>18</v>
      </c>
      <c r="F140" s="5" t="b">
        <v>0</v>
      </c>
      <c r="G140" s="5" t="s">
        <v>624</v>
      </c>
      <c r="H140" s="110">
        <v>0</v>
      </c>
      <c r="I140" s="110">
        <v>1</v>
      </c>
      <c r="J140" s="7"/>
    </row>
    <row r="141" spans="1:10" ht="15.75" customHeight="1" x14ac:dyDescent="0.25">
      <c r="A141" s="5" t="s">
        <v>625</v>
      </c>
      <c r="B141" s="6" t="s">
        <v>626</v>
      </c>
      <c r="C141" s="5" t="s">
        <v>627</v>
      </c>
      <c r="D141" s="5" t="s">
        <v>628</v>
      </c>
      <c r="E141" s="5" t="s">
        <v>18</v>
      </c>
      <c r="F141" s="5" t="b">
        <v>1</v>
      </c>
      <c r="G141" s="5" t="s">
        <v>629</v>
      </c>
      <c r="H141" s="110">
        <v>1</v>
      </c>
      <c r="I141" s="110">
        <v>0</v>
      </c>
      <c r="J141" s="7"/>
    </row>
    <row r="142" spans="1:10" ht="15.75" customHeight="1" x14ac:dyDescent="0.25">
      <c r="A142" s="5" t="s">
        <v>630</v>
      </c>
      <c r="B142" s="6" t="s">
        <v>626</v>
      </c>
      <c r="C142" s="5" t="s">
        <v>631</v>
      </c>
      <c r="D142" s="5" t="s">
        <v>140</v>
      </c>
      <c r="E142" s="5" t="s">
        <v>57</v>
      </c>
      <c r="F142" s="5" t="b">
        <v>1</v>
      </c>
      <c r="G142" s="5" t="s">
        <v>632</v>
      </c>
      <c r="H142" s="110">
        <v>1</v>
      </c>
      <c r="I142" s="110">
        <v>0</v>
      </c>
      <c r="J142" s="7"/>
    </row>
    <row r="143" spans="1:10" ht="15.75" customHeight="1" x14ac:dyDescent="0.25">
      <c r="A143" s="5" t="s">
        <v>633</v>
      </c>
      <c r="B143" s="6" t="s">
        <v>634</v>
      </c>
      <c r="C143" s="5" t="s">
        <v>635</v>
      </c>
      <c r="D143" s="5" t="s">
        <v>628</v>
      </c>
      <c r="E143" s="5" t="s">
        <v>57</v>
      </c>
      <c r="F143" s="5" t="b">
        <v>0</v>
      </c>
      <c r="G143" s="5" t="s">
        <v>636</v>
      </c>
      <c r="H143" s="110">
        <v>0</v>
      </c>
      <c r="I143" s="110">
        <v>1</v>
      </c>
      <c r="J143" s="7"/>
    </row>
    <row r="144" spans="1:10" ht="15.75" customHeight="1" x14ac:dyDescent="0.25">
      <c r="A144" s="5" t="s">
        <v>637</v>
      </c>
      <c r="B144" s="6" t="s">
        <v>634</v>
      </c>
      <c r="C144" s="5" t="s">
        <v>638</v>
      </c>
      <c r="D144" s="5" t="s">
        <v>123</v>
      </c>
      <c r="E144" s="5" t="s">
        <v>57</v>
      </c>
      <c r="F144" s="5" t="b">
        <v>0</v>
      </c>
      <c r="G144" s="5" t="s">
        <v>639</v>
      </c>
      <c r="H144" s="110">
        <v>0</v>
      </c>
      <c r="I144" s="110">
        <v>1</v>
      </c>
      <c r="J144" s="7"/>
    </row>
    <row r="145" spans="1:11" ht="15.75" customHeight="1" x14ac:dyDescent="0.25">
      <c r="A145" s="5" t="s">
        <v>640</v>
      </c>
      <c r="B145" s="6" t="s">
        <v>641</v>
      </c>
      <c r="C145" s="5" t="s">
        <v>642</v>
      </c>
      <c r="D145" s="5" t="s">
        <v>643</v>
      </c>
      <c r="E145" s="5" t="s">
        <v>24</v>
      </c>
      <c r="F145" s="5" t="b">
        <v>1</v>
      </c>
      <c r="G145" s="5" t="s">
        <v>644</v>
      </c>
      <c r="H145" s="110">
        <v>1</v>
      </c>
      <c r="I145" s="110">
        <v>0</v>
      </c>
      <c r="J145" s="7"/>
    </row>
    <row r="146" spans="1:11" ht="15.75" customHeight="1" x14ac:dyDescent="0.25">
      <c r="A146" s="5" t="s">
        <v>645</v>
      </c>
      <c r="B146" s="6" t="s">
        <v>646</v>
      </c>
      <c r="C146" s="5" t="s">
        <v>647</v>
      </c>
      <c r="D146" s="5" t="s">
        <v>426</v>
      </c>
      <c r="E146" s="5" t="s">
        <v>57</v>
      </c>
      <c r="F146" s="5" t="b">
        <v>0</v>
      </c>
      <c r="G146" s="5" t="s">
        <v>648</v>
      </c>
      <c r="H146" s="110">
        <v>0</v>
      </c>
      <c r="I146" s="110">
        <v>1</v>
      </c>
      <c r="J146" s="7"/>
    </row>
    <row r="147" spans="1:11" ht="15.75" customHeight="1" x14ac:dyDescent="0.25">
      <c r="A147" s="5" t="s">
        <v>649</v>
      </c>
      <c r="B147" s="6" t="s">
        <v>650</v>
      </c>
      <c r="C147" s="5" t="s">
        <v>651</v>
      </c>
      <c r="D147" s="5" t="s">
        <v>172</v>
      </c>
      <c r="E147" s="5" t="s">
        <v>24</v>
      </c>
      <c r="F147" s="5" t="b">
        <v>0</v>
      </c>
      <c r="G147" s="5" t="s">
        <v>652</v>
      </c>
      <c r="H147" s="110">
        <v>0</v>
      </c>
      <c r="I147" s="110">
        <v>1</v>
      </c>
      <c r="J147" s="7"/>
    </row>
    <row r="148" spans="1:11" ht="15.75" customHeight="1" x14ac:dyDescent="0.25">
      <c r="A148" s="5" t="s">
        <v>653</v>
      </c>
      <c r="B148" s="6" t="s">
        <v>654</v>
      </c>
      <c r="C148" s="5" t="s">
        <v>655</v>
      </c>
      <c r="D148" s="5" t="s">
        <v>224</v>
      </c>
      <c r="E148" s="5" t="s">
        <v>24</v>
      </c>
      <c r="F148" s="5" t="b">
        <v>1</v>
      </c>
      <c r="G148" s="5" t="s">
        <v>656</v>
      </c>
      <c r="H148" s="110">
        <v>1</v>
      </c>
      <c r="I148" s="110">
        <v>0</v>
      </c>
      <c r="J148" s="7"/>
    </row>
    <row r="149" spans="1:11" ht="15.75" customHeight="1" x14ac:dyDescent="0.25">
      <c r="A149" s="5" t="s">
        <v>657</v>
      </c>
      <c r="B149" s="6" t="s">
        <v>658</v>
      </c>
      <c r="C149" s="5" t="s">
        <v>659</v>
      </c>
      <c r="D149" s="5" t="s">
        <v>54</v>
      </c>
      <c r="E149" s="5" t="s">
        <v>24</v>
      </c>
      <c r="F149" s="5" t="b">
        <v>0</v>
      </c>
      <c r="G149" s="5" t="s">
        <v>660</v>
      </c>
      <c r="H149" s="110">
        <v>0</v>
      </c>
      <c r="I149" s="110">
        <v>1</v>
      </c>
      <c r="J149" s="7"/>
    </row>
    <row r="150" spans="1:11" ht="15.75" customHeight="1" x14ac:dyDescent="0.25">
      <c r="A150" s="5" t="s">
        <v>661</v>
      </c>
      <c r="B150" s="6" t="s">
        <v>662</v>
      </c>
      <c r="C150" s="5" t="s">
        <v>663</v>
      </c>
      <c r="D150" s="5" t="s">
        <v>172</v>
      </c>
      <c r="E150" s="5" t="s">
        <v>24</v>
      </c>
      <c r="F150" s="5" t="b">
        <v>0</v>
      </c>
      <c r="G150" s="5" t="s">
        <v>664</v>
      </c>
      <c r="H150" s="110">
        <v>0</v>
      </c>
      <c r="I150" s="110">
        <v>1</v>
      </c>
      <c r="J150" s="7"/>
    </row>
    <row r="151" spans="1:11" ht="84.75" customHeight="1" x14ac:dyDescent="0.25">
      <c r="A151" s="5" t="s">
        <v>665</v>
      </c>
      <c r="B151" s="6" t="s">
        <v>666</v>
      </c>
      <c r="C151" s="5" t="s">
        <v>667</v>
      </c>
      <c r="D151" s="5" t="s">
        <v>159</v>
      </c>
      <c r="E151" s="5" t="s">
        <v>57</v>
      </c>
      <c r="F151" s="5" t="b">
        <v>0</v>
      </c>
      <c r="G151" s="5" t="s">
        <v>668</v>
      </c>
      <c r="H151" s="110">
        <v>0</v>
      </c>
      <c r="I151" s="110">
        <v>1</v>
      </c>
      <c r="J151" s="133" t="s">
        <v>5301</v>
      </c>
    </row>
    <row r="152" spans="1:11" ht="15.75" customHeight="1" x14ac:dyDescent="0.25">
      <c r="A152" s="5" t="s">
        <v>669</v>
      </c>
      <c r="B152" s="6" t="s">
        <v>670</v>
      </c>
      <c r="C152" s="5" t="s">
        <v>671</v>
      </c>
      <c r="D152" s="5" t="s">
        <v>542</v>
      </c>
      <c r="E152" s="5" t="s">
        <v>18</v>
      </c>
      <c r="F152" s="5" t="b">
        <v>0</v>
      </c>
      <c r="G152" s="5" t="s">
        <v>672</v>
      </c>
      <c r="H152" s="110">
        <v>0</v>
      </c>
      <c r="I152" s="110">
        <v>1</v>
      </c>
      <c r="J152" s="7"/>
    </row>
    <row r="153" spans="1:11" ht="15.75" customHeight="1" x14ac:dyDescent="0.25">
      <c r="A153" s="5" t="s">
        <v>673</v>
      </c>
      <c r="B153" s="6" t="s">
        <v>674</v>
      </c>
      <c r="C153" s="5" t="s">
        <v>675</v>
      </c>
      <c r="D153" s="5" t="s">
        <v>399</v>
      </c>
      <c r="E153" s="5" t="s">
        <v>57</v>
      </c>
      <c r="F153" s="5" t="b">
        <v>0</v>
      </c>
      <c r="G153" s="5" t="s">
        <v>676</v>
      </c>
      <c r="H153" s="110">
        <v>0</v>
      </c>
      <c r="I153" s="110">
        <v>1</v>
      </c>
      <c r="J153" s="7"/>
    </row>
    <row r="154" spans="1:11" ht="15.75" customHeight="1" x14ac:dyDescent="0.25">
      <c r="A154" s="5" t="s">
        <v>677</v>
      </c>
      <c r="B154" s="6" t="s">
        <v>678</v>
      </c>
      <c r="C154" s="5" t="s">
        <v>679</v>
      </c>
      <c r="D154" s="5" t="s">
        <v>11</v>
      </c>
      <c r="E154" s="5" t="s">
        <v>24</v>
      </c>
      <c r="F154" s="5" t="b">
        <v>1</v>
      </c>
      <c r="G154" s="5" t="s">
        <v>680</v>
      </c>
      <c r="H154" s="110">
        <v>1</v>
      </c>
      <c r="I154" s="110">
        <v>0</v>
      </c>
      <c r="J154" s="7"/>
    </row>
    <row r="155" spans="1:11" ht="38.25" customHeight="1" x14ac:dyDescent="0.25">
      <c r="A155" s="5" t="s">
        <v>681</v>
      </c>
      <c r="B155" s="6" t="s">
        <v>682</v>
      </c>
      <c r="C155" s="5" t="s">
        <v>683</v>
      </c>
      <c r="D155" s="5" t="s">
        <v>82</v>
      </c>
      <c r="E155" s="5" t="s">
        <v>24</v>
      </c>
      <c r="F155" s="5" t="b">
        <v>1</v>
      </c>
      <c r="G155" s="5" t="s">
        <v>684</v>
      </c>
      <c r="H155" s="5">
        <v>1</v>
      </c>
      <c r="I155" s="5">
        <v>0</v>
      </c>
      <c r="J155" s="47" t="s">
        <v>1537</v>
      </c>
      <c r="K155" s="10"/>
    </row>
    <row r="156" spans="1:11" ht="15.75" customHeight="1" x14ac:dyDescent="0.25">
      <c r="A156" s="5" t="s">
        <v>685</v>
      </c>
      <c r="B156" s="6" t="s">
        <v>686</v>
      </c>
      <c r="C156" s="5" t="s">
        <v>687</v>
      </c>
      <c r="D156" s="5" t="s">
        <v>439</v>
      </c>
      <c r="E156" s="5" t="s">
        <v>24</v>
      </c>
      <c r="F156" s="5" t="b">
        <v>1</v>
      </c>
      <c r="G156" s="5" t="s">
        <v>688</v>
      </c>
      <c r="H156" s="110">
        <v>1</v>
      </c>
      <c r="I156" s="110">
        <v>0</v>
      </c>
      <c r="J156" s="7"/>
    </row>
    <row r="157" spans="1:11" ht="15.75" customHeight="1" x14ac:dyDescent="0.25">
      <c r="A157" s="5" t="s">
        <v>689</v>
      </c>
      <c r="B157" s="6" t="s">
        <v>690</v>
      </c>
      <c r="C157" s="5" t="s">
        <v>691</v>
      </c>
      <c r="D157" s="5" t="s">
        <v>452</v>
      </c>
      <c r="E157" s="5" t="s">
        <v>12</v>
      </c>
      <c r="F157" s="5" t="b">
        <v>0</v>
      </c>
      <c r="G157" s="5" t="s">
        <v>692</v>
      </c>
      <c r="H157" s="110">
        <v>0</v>
      </c>
      <c r="I157" s="110">
        <v>1</v>
      </c>
      <c r="J157" s="7"/>
    </row>
    <row r="158" spans="1:11" ht="15.75" customHeight="1" x14ac:dyDescent="0.25">
      <c r="A158" s="5" t="s">
        <v>693</v>
      </c>
      <c r="B158" s="6" t="s">
        <v>694</v>
      </c>
      <c r="C158" s="5" t="s">
        <v>695</v>
      </c>
      <c r="D158" s="5" t="s">
        <v>203</v>
      </c>
      <c r="E158" s="5" t="s">
        <v>57</v>
      </c>
      <c r="F158" s="5" t="b">
        <v>0</v>
      </c>
      <c r="G158" s="5" t="s">
        <v>696</v>
      </c>
      <c r="H158" s="110">
        <v>0</v>
      </c>
      <c r="I158" s="110">
        <v>1</v>
      </c>
      <c r="J158" s="7"/>
    </row>
    <row r="159" spans="1:11" ht="15.75" customHeight="1" x14ac:dyDescent="0.25">
      <c r="A159" s="5" t="s">
        <v>697</v>
      </c>
      <c r="B159" s="6" t="s">
        <v>698</v>
      </c>
      <c r="C159" s="5" t="s">
        <v>699</v>
      </c>
      <c r="D159" s="5" t="s">
        <v>565</v>
      </c>
      <c r="E159" s="5" t="s">
        <v>57</v>
      </c>
      <c r="F159" s="5" t="b">
        <v>0</v>
      </c>
      <c r="G159" s="5" t="s">
        <v>700</v>
      </c>
      <c r="H159" s="110">
        <v>0</v>
      </c>
      <c r="I159" s="110">
        <v>1</v>
      </c>
      <c r="J159" s="7"/>
    </row>
    <row r="160" spans="1:11" ht="15.75" customHeight="1" x14ac:dyDescent="0.25">
      <c r="A160" s="5" t="s">
        <v>701</v>
      </c>
      <c r="B160" s="6" t="s">
        <v>702</v>
      </c>
      <c r="C160" s="5" t="s">
        <v>703</v>
      </c>
      <c r="D160" s="5" t="s">
        <v>399</v>
      </c>
      <c r="E160" s="5" t="s">
        <v>57</v>
      </c>
      <c r="F160" s="5" t="b">
        <v>0</v>
      </c>
      <c r="G160" s="5" t="s">
        <v>704</v>
      </c>
      <c r="H160" s="110">
        <v>0</v>
      </c>
      <c r="I160" s="110">
        <v>1</v>
      </c>
      <c r="J160" s="7"/>
    </row>
    <row r="161" spans="1:10" ht="15.75" customHeight="1" x14ac:dyDescent="0.25">
      <c r="A161" s="5" t="s">
        <v>705</v>
      </c>
      <c r="B161" s="6" t="s">
        <v>706</v>
      </c>
      <c r="C161" s="5" t="s">
        <v>707</v>
      </c>
      <c r="D161" s="5" t="s">
        <v>475</v>
      </c>
      <c r="E161" s="5" t="s">
        <v>57</v>
      </c>
      <c r="F161" s="5" t="b">
        <v>1</v>
      </c>
      <c r="G161" s="5" t="s">
        <v>708</v>
      </c>
      <c r="H161" s="110">
        <v>1</v>
      </c>
      <c r="I161" s="110">
        <v>0</v>
      </c>
      <c r="J161" s="7"/>
    </row>
    <row r="162" spans="1:10" ht="15.75" customHeight="1" x14ac:dyDescent="0.25">
      <c r="A162" s="5" t="s">
        <v>709</v>
      </c>
      <c r="B162" s="6" t="s">
        <v>710</v>
      </c>
      <c r="C162" s="5" t="s">
        <v>711</v>
      </c>
      <c r="D162" s="5" t="s">
        <v>54</v>
      </c>
      <c r="E162" s="5" t="s">
        <v>57</v>
      </c>
      <c r="F162" s="5" t="b">
        <v>1</v>
      </c>
      <c r="G162" s="5" t="s">
        <v>712</v>
      </c>
      <c r="H162" s="110">
        <v>1</v>
      </c>
      <c r="I162" s="110">
        <v>0</v>
      </c>
      <c r="J162" s="7"/>
    </row>
    <row r="163" spans="1:10" ht="15.75" customHeight="1" x14ac:dyDescent="0.25">
      <c r="A163" s="5" t="s">
        <v>713</v>
      </c>
      <c r="B163" s="6" t="s">
        <v>714</v>
      </c>
      <c r="C163" s="5" t="s">
        <v>715</v>
      </c>
      <c r="D163" s="5" t="s">
        <v>579</v>
      </c>
      <c r="E163" s="5" t="s">
        <v>57</v>
      </c>
      <c r="F163" s="5" t="b">
        <v>0</v>
      </c>
      <c r="G163" s="5" t="s">
        <v>716</v>
      </c>
      <c r="H163" s="110">
        <v>0</v>
      </c>
      <c r="I163" s="110">
        <v>1</v>
      </c>
      <c r="J163" s="7"/>
    </row>
    <row r="164" spans="1:10" ht="15.75" customHeight="1" x14ac:dyDescent="0.25">
      <c r="A164" s="5" t="s">
        <v>717</v>
      </c>
      <c r="B164" s="6" t="s">
        <v>714</v>
      </c>
      <c r="C164" s="5" t="s">
        <v>718</v>
      </c>
      <c r="D164" s="5" t="s">
        <v>60</v>
      </c>
      <c r="E164" s="5" t="s">
        <v>24</v>
      </c>
      <c r="F164" s="5" t="b">
        <v>0</v>
      </c>
      <c r="G164" s="5" t="s">
        <v>719</v>
      </c>
      <c r="H164" s="110">
        <v>0</v>
      </c>
      <c r="I164" s="110">
        <v>3</v>
      </c>
      <c r="J164" s="7"/>
    </row>
    <row r="165" spans="1:10" ht="15.75" customHeight="1" x14ac:dyDescent="0.25">
      <c r="A165" s="5" t="s">
        <v>720</v>
      </c>
      <c r="B165" s="6" t="s">
        <v>714</v>
      </c>
      <c r="C165" s="5" t="s">
        <v>721</v>
      </c>
      <c r="D165" s="5" t="s">
        <v>319</v>
      </c>
      <c r="E165" s="5" t="s">
        <v>24</v>
      </c>
      <c r="F165" s="5" t="b">
        <v>0</v>
      </c>
      <c r="G165" s="5" t="s">
        <v>722</v>
      </c>
      <c r="H165" s="110">
        <v>0</v>
      </c>
      <c r="I165" s="110">
        <v>1</v>
      </c>
      <c r="J165" s="7"/>
    </row>
    <row r="166" spans="1:10" ht="15.75" customHeight="1" x14ac:dyDescent="0.25">
      <c r="A166" s="5" t="s">
        <v>723</v>
      </c>
      <c r="B166" s="6" t="s">
        <v>724</v>
      </c>
      <c r="C166" s="5" t="s">
        <v>725</v>
      </c>
      <c r="D166" s="5" t="s">
        <v>224</v>
      </c>
      <c r="E166" s="5" t="s">
        <v>24</v>
      </c>
      <c r="F166" s="5" t="b">
        <v>0</v>
      </c>
      <c r="G166" s="5" t="s">
        <v>726</v>
      </c>
      <c r="H166" s="110">
        <v>0</v>
      </c>
      <c r="I166" s="110">
        <v>1</v>
      </c>
      <c r="J166" s="7"/>
    </row>
    <row r="167" spans="1:10" ht="15.75" customHeight="1" x14ac:dyDescent="0.25"/>
    <row r="168" spans="1:10" ht="15.75" customHeight="1" x14ac:dyDescent="0.25">
      <c r="A168" s="11" t="s">
        <v>727</v>
      </c>
    </row>
    <row r="169" spans="1:10" ht="15.75" customHeight="1" x14ac:dyDescent="0.25">
      <c r="A169" s="11" t="s">
        <v>728</v>
      </c>
      <c r="B169" s="11" t="s">
        <v>729</v>
      </c>
    </row>
    <row r="170" spans="1:10" ht="15.75" customHeight="1" x14ac:dyDescent="0.25"/>
    <row r="171" spans="1:10" ht="15.75" customHeight="1" x14ac:dyDescent="0.25"/>
    <row r="172" spans="1:10" ht="15.75" customHeight="1" x14ac:dyDescent="0.25"/>
    <row r="173" spans="1:10" ht="15.75" customHeight="1" x14ac:dyDescent="0.25"/>
    <row r="174" spans="1:10" ht="15.75" customHeight="1" x14ac:dyDescent="0.25"/>
    <row r="175" spans="1:10" ht="15.75" customHeight="1" x14ac:dyDescent="0.25"/>
    <row r="176" spans="1:10"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1:J166" xr:uid="{00000000-0009-0000-0000-000008000000}"/>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 of Findings</vt:lpstr>
      <vt:lpstr>2013</vt:lpstr>
      <vt:lpstr>2014</vt:lpstr>
      <vt:lpstr>2015</vt:lpstr>
      <vt:lpstr>2016</vt:lpstr>
      <vt:lpstr>2017</vt:lpstr>
      <vt:lpstr>2018</vt:lpstr>
      <vt:lpstr>2019</vt:lpstr>
      <vt:lpstr>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 Calinog</dc:creator>
  <cp:lastModifiedBy>Colin Parent</cp:lastModifiedBy>
  <dcterms:created xsi:type="dcterms:W3CDTF">2021-01-26T20:55:54Z</dcterms:created>
  <dcterms:modified xsi:type="dcterms:W3CDTF">2021-05-12T17:11:58Z</dcterms:modified>
</cp:coreProperties>
</file>