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6200" windowHeight="7650"/>
  </bookViews>
  <sheets>
    <sheet name="Top-Line Comparisons" sheetId="5" r:id="rId1"/>
    <sheet name="Phased Funding" sheetId="6" r:id="rId2"/>
    <sheet name="Phased Funding Direct Compariso" sheetId="7" r:id="rId3"/>
    <sheet name="Project List" sheetId="1" r:id="rId4"/>
    <sheet name="Transit Projects by Phasing" sheetId="9" r:id="rId5"/>
    <sheet name="Frequencies and Spans" sheetId="8" r:id="rId6"/>
    <sheet name="Supporting Policies &amp; Programs" sheetId="11" r:id="rId7"/>
  </sheets>
  <definedNames>
    <definedName name="_xlnm.Print_Area" localSheetId="5">'Frequencies and Spans'!$A$1:$N$187</definedName>
    <definedName name="_xlnm.Print_Titles" localSheetId="5">'Frequencies and Spans'!$1:$2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2" i="6" l="1"/>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62" i="6"/>
  <c r="D63" i="7" l="1"/>
  <c r="C63" i="7"/>
  <c r="O17" i="7"/>
  <c r="C33" i="5" l="1"/>
  <c r="F33" i="5"/>
  <c r="D11" i="7"/>
  <c r="E11" i="7"/>
  <c r="F11" i="7"/>
  <c r="G11" i="7"/>
  <c r="H11" i="7"/>
  <c r="C42" i="11" l="1"/>
  <c r="D42" i="11"/>
  <c r="E42" i="11"/>
  <c r="B42" i="11"/>
  <c r="C25" i="11"/>
  <c r="D25" i="11"/>
  <c r="E25" i="11"/>
  <c r="B25" i="11"/>
  <c r="C18" i="11"/>
  <c r="D18" i="11"/>
  <c r="E18" i="11"/>
  <c r="B18" i="11"/>
  <c r="C13" i="11"/>
  <c r="D13" i="11"/>
  <c r="E13" i="11"/>
  <c r="B13" i="11"/>
  <c r="C6" i="11"/>
  <c r="D6" i="11"/>
  <c r="E6" i="11"/>
  <c r="B6" i="11"/>
  <c r="C37" i="11"/>
  <c r="D37" i="11"/>
  <c r="E37" i="11"/>
  <c r="B37" i="11"/>
  <c r="L3" i="7" l="1"/>
  <c r="M3" i="7"/>
  <c r="N3" i="7"/>
  <c r="O3" i="7"/>
  <c r="L4" i="7"/>
  <c r="M4" i="7"/>
  <c r="N4" i="7"/>
  <c r="O4" i="7"/>
  <c r="L5" i="7"/>
  <c r="M5" i="7"/>
  <c r="N5" i="7"/>
  <c r="O5" i="7"/>
  <c r="L6" i="7"/>
  <c r="M6" i="7"/>
  <c r="N6" i="7"/>
  <c r="O6" i="7"/>
  <c r="L7" i="7"/>
  <c r="M7" i="7"/>
  <c r="N7" i="7"/>
  <c r="O7" i="7"/>
  <c r="L8" i="7"/>
  <c r="M8" i="7"/>
  <c r="N8" i="7"/>
  <c r="O8" i="7"/>
  <c r="L9" i="7"/>
  <c r="M9" i="7"/>
  <c r="N9" i="7"/>
  <c r="O9" i="7"/>
  <c r="L10" i="7"/>
  <c r="M10" i="7"/>
  <c r="N10" i="7"/>
  <c r="O10" i="7"/>
  <c r="L11" i="7"/>
  <c r="M11" i="7"/>
  <c r="N11" i="7"/>
  <c r="M12" i="7"/>
  <c r="O12" i="7"/>
  <c r="M13" i="7"/>
  <c r="O13" i="7"/>
  <c r="L14" i="7"/>
  <c r="M14" i="7"/>
  <c r="N14" i="7"/>
  <c r="O14" i="7"/>
  <c r="L15" i="7"/>
  <c r="M15" i="7"/>
  <c r="N15" i="7"/>
  <c r="O15" i="7"/>
  <c r="L16" i="7"/>
  <c r="M16" i="7"/>
  <c r="N16" i="7"/>
  <c r="O16" i="7"/>
  <c r="L17" i="7"/>
  <c r="M17" i="7"/>
  <c r="N17" i="7"/>
  <c r="L18" i="7"/>
  <c r="M18" i="7"/>
  <c r="N18" i="7"/>
  <c r="O18" i="7"/>
  <c r="L19" i="7"/>
  <c r="M19" i="7"/>
  <c r="N19" i="7"/>
  <c r="O19" i="7"/>
  <c r="L20" i="7"/>
  <c r="M20" i="7"/>
  <c r="N20" i="7"/>
  <c r="O20" i="7"/>
  <c r="L21" i="7"/>
  <c r="M21" i="7"/>
  <c r="N21" i="7"/>
  <c r="O21" i="7"/>
  <c r="L22" i="7"/>
  <c r="M22" i="7"/>
  <c r="N22" i="7"/>
  <c r="O22" i="7"/>
  <c r="L23" i="7"/>
  <c r="M23" i="7"/>
  <c r="N23" i="7"/>
  <c r="O23" i="7"/>
  <c r="L24" i="7"/>
  <c r="M24" i="7"/>
  <c r="N24" i="7"/>
  <c r="O24" i="7"/>
  <c r="L25" i="7"/>
  <c r="M25" i="7"/>
  <c r="N25" i="7"/>
  <c r="O25" i="7"/>
  <c r="L26" i="7"/>
  <c r="M26" i="7"/>
  <c r="N26" i="7"/>
  <c r="O26" i="7"/>
  <c r="L27" i="7"/>
  <c r="M27" i="7"/>
  <c r="N27" i="7"/>
  <c r="O27" i="7"/>
  <c r="L28" i="7"/>
  <c r="M28" i="7"/>
  <c r="N28" i="7"/>
  <c r="O28" i="7"/>
  <c r="L29" i="7"/>
  <c r="M29" i="7"/>
  <c r="N29" i="7"/>
  <c r="O29" i="7"/>
  <c r="L30" i="7"/>
  <c r="M30" i="7"/>
  <c r="N30" i="7"/>
  <c r="O30" i="7"/>
  <c r="L31" i="7"/>
  <c r="M31" i="7"/>
  <c r="N31" i="7"/>
  <c r="O31" i="7"/>
  <c r="L32" i="7"/>
  <c r="M32" i="7"/>
  <c r="N32" i="7"/>
  <c r="O32" i="7"/>
  <c r="L33" i="7"/>
  <c r="M33" i="7"/>
  <c r="N33" i="7"/>
  <c r="O33" i="7"/>
  <c r="L34" i="7"/>
  <c r="M34" i="7"/>
  <c r="N34" i="7"/>
  <c r="O34" i="7"/>
  <c r="L35" i="7"/>
  <c r="M35" i="7"/>
  <c r="N35" i="7"/>
  <c r="O35" i="7"/>
  <c r="L36" i="7"/>
  <c r="M36" i="7"/>
  <c r="N36" i="7"/>
  <c r="O36" i="7"/>
  <c r="L37" i="7"/>
  <c r="M37" i="7"/>
  <c r="N37" i="7"/>
  <c r="O37" i="7"/>
  <c r="F654" i="1" l="1"/>
  <c r="F96" i="1"/>
  <c r="O654" i="1" l="1"/>
  <c r="O644" i="1"/>
  <c r="O563" i="1"/>
  <c r="O552" i="1"/>
  <c r="F78" i="1"/>
  <c r="F92" i="1"/>
  <c r="F161" i="1"/>
  <c r="F207" i="1"/>
  <c r="F218" i="1"/>
  <c r="F423" i="1"/>
  <c r="F540" i="1"/>
  <c r="F657" i="1" s="1"/>
  <c r="F656" i="1" l="1"/>
  <c r="O660" i="1"/>
  <c r="F660" i="1"/>
  <c r="B17" i="5"/>
  <c r="B13" i="5"/>
  <c r="F15" i="5"/>
  <c r="F16" i="5"/>
  <c r="F19" i="5"/>
  <c r="F20" i="5"/>
  <c r="F24" i="5"/>
  <c r="F25" i="5"/>
  <c r="F26" i="5"/>
  <c r="F28" i="5"/>
  <c r="F13" i="5"/>
  <c r="E33" i="5"/>
  <c r="F17" i="5" s="1"/>
  <c r="O207" i="1"/>
  <c r="O123" i="1"/>
  <c r="E92" i="1"/>
  <c r="O114" i="1"/>
  <c r="C17" i="5" l="1"/>
  <c r="F27" i="5"/>
  <c r="F22" i="5"/>
  <c r="F18" i="5"/>
  <c r="F14" i="5"/>
  <c r="F21" i="5"/>
  <c r="B33" i="5"/>
  <c r="O155" i="1"/>
  <c r="O78" i="1"/>
  <c r="C16" i="5" l="1"/>
  <c r="C26" i="5"/>
  <c r="C31" i="5"/>
  <c r="C27" i="5"/>
  <c r="C32" i="5"/>
  <c r="C13" i="5"/>
  <c r="C18" i="5"/>
  <c r="C29" i="5"/>
  <c r="C14" i="5"/>
  <c r="C23" i="5"/>
  <c r="C30" i="5"/>
  <c r="O540" i="1"/>
  <c r="O657" i="1" s="1"/>
  <c r="O436" i="1"/>
  <c r="O659" i="1" s="1"/>
  <c r="F436" i="1"/>
  <c r="F659" i="1" s="1"/>
  <c r="E436" i="1"/>
  <c r="E659" i="1" s="1"/>
  <c r="O423" i="1"/>
  <c r="O658" i="1" s="1"/>
  <c r="F658" i="1"/>
  <c r="E423" i="1"/>
  <c r="E658" i="1" s="1"/>
  <c r="O218" i="1"/>
  <c r="E218" i="1"/>
  <c r="O96" i="1"/>
  <c r="O161" i="1"/>
  <c r="E207" i="1"/>
  <c r="E161" i="1"/>
  <c r="O656" i="1" l="1"/>
  <c r="E78" i="1"/>
  <c r="H37" i="7"/>
  <c r="C37" i="7"/>
  <c r="D28" i="7"/>
  <c r="E28" i="7"/>
  <c r="F28" i="7"/>
  <c r="G28" i="7"/>
  <c r="H28" i="7"/>
  <c r="D34" i="7"/>
  <c r="E34" i="7"/>
  <c r="F34" i="7"/>
  <c r="G34" i="7"/>
  <c r="H34" i="7"/>
  <c r="H13" i="7"/>
  <c r="P13" i="7" s="1"/>
  <c r="F13" i="7"/>
  <c r="N13" i="7" s="1"/>
  <c r="D13" i="7"/>
  <c r="L13" i="7" s="1"/>
  <c r="H12" i="7"/>
  <c r="F12" i="7"/>
  <c r="N12" i="7" s="1"/>
  <c r="D12" i="7"/>
  <c r="L12" i="7" s="1"/>
  <c r="C35" i="7"/>
  <c r="K35" i="7" s="1"/>
  <c r="C31" i="7"/>
  <c r="K31" i="7" s="1"/>
  <c r="C29" i="7"/>
  <c r="K29" i="7" s="1"/>
  <c r="C27" i="7"/>
  <c r="K27" i="7" s="1"/>
  <c r="C24" i="7"/>
  <c r="C23" i="7"/>
  <c r="C22" i="7"/>
  <c r="K22" i="7" s="1"/>
  <c r="C21" i="7"/>
  <c r="K21" i="7" s="1"/>
  <c r="C20" i="7"/>
  <c r="K20" i="7" s="1"/>
  <c r="C19" i="7"/>
  <c r="K19" i="7" s="1"/>
  <c r="C18" i="7"/>
  <c r="K18" i="7" s="1"/>
  <c r="C17" i="7"/>
  <c r="K17" i="7" s="1"/>
  <c r="C15" i="7"/>
  <c r="C14" i="7"/>
  <c r="C13" i="7"/>
  <c r="K13" i="7" s="1"/>
  <c r="C12" i="7"/>
  <c r="K12" i="7" s="1"/>
  <c r="C32" i="7"/>
  <c r="K32" i="7" s="1"/>
  <c r="C36" i="7"/>
  <c r="K36" i="7" s="1"/>
  <c r="C9" i="7"/>
  <c r="K9" i="7" s="1"/>
  <c r="C30" i="7"/>
  <c r="K30" i="7" s="1"/>
  <c r="C8" i="7"/>
  <c r="K8" i="7" s="1"/>
  <c r="C7" i="7"/>
  <c r="C6" i="7"/>
  <c r="K6" i="7" s="1"/>
  <c r="C5" i="7"/>
  <c r="K5" i="7" s="1"/>
  <c r="C4" i="7"/>
  <c r="K4" i="7" s="1"/>
  <c r="C3" i="7"/>
  <c r="I39" i="6"/>
  <c r="J39" i="6"/>
  <c r="K39" i="6"/>
  <c r="I40" i="6"/>
  <c r="J40" i="6"/>
  <c r="K40" i="6"/>
  <c r="I41" i="6"/>
  <c r="J41" i="6"/>
  <c r="K41" i="6"/>
  <c r="I42" i="6"/>
  <c r="J42" i="6"/>
  <c r="K42" i="6"/>
  <c r="I43" i="6"/>
  <c r="J43" i="6"/>
  <c r="K43" i="6"/>
  <c r="I44" i="6"/>
  <c r="J44" i="6"/>
  <c r="K44" i="6"/>
  <c r="I45" i="6"/>
  <c r="J45" i="6"/>
  <c r="K45" i="6"/>
  <c r="I46" i="6"/>
  <c r="J46" i="6"/>
  <c r="K46" i="6"/>
  <c r="I47" i="6"/>
  <c r="J47" i="6"/>
  <c r="K47" i="6"/>
  <c r="I48" i="6"/>
  <c r="J48" i="6"/>
  <c r="K48" i="6"/>
  <c r="I49" i="6"/>
  <c r="J49" i="6"/>
  <c r="K49" i="6"/>
  <c r="I50" i="6"/>
  <c r="J50" i="6"/>
  <c r="K50" i="6"/>
  <c r="I51" i="6"/>
  <c r="J51" i="6"/>
  <c r="K51" i="6"/>
  <c r="I52" i="6"/>
  <c r="J52" i="6"/>
  <c r="K52" i="6"/>
  <c r="I53" i="6"/>
  <c r="J53" i="6"/>
  <c r="K53" i="6"/>
  <c r="I54" i="6"/>
  <c r="J54" i="6"/>
  <c r="K54" i="6"/>
  <c r="I55" i="6"/>
  <c r="J55" i="6"/>
  <c r="K55" i="6"/>
  <c r="I56" i="6"/>
  <c r="J56" i="6"/>
  <c r="K56" i="6"/>
  <c r="I57" i="6"/>
  <c r="J57" i="6"/>
  <c r="K57" i="6"/>
  <c r="I58" i="6"/>
  <c r="J58" i="6"/>
  <c r="K58" i="6"/>
  <c r="H40" i="6"/>
  <c r="H41" i="6"/>
  <c r="H42" i="6"/>
  <c r="H43" i="6"/>
  <c r="H44" i="6"/>
  <c r="H45" i="6"/>
  <c r="H46" i="6"/>
  <c r="H47" i="6"/>
  <c r="H48" i="6"/>
  <c r="H49" i="6"/>
  <c r="H50" i="6"/>
  <c r="H51" i="6"/>
  <c r="H52" i="6"/>
  <c r="H53" i="6"/>
  <c r="H54" i="6"/>
  <c r="H55" i="6"/>
  <c r="H56" i="6"/>
  <c r="H57" i="6"/>
  <c r="H58" i="6"/>
  <c r="H39" i="6"/>
  <c r="K7" i="7" l="1"/>
  <c r="K14" i="7"/>
  <c r="K23" i="7"/>
  <c r="P12" i="7"/>
  <c r="K15" i="7"/>
  <c r="K24" i="7"/>
  <c r="C11" i="7"/>
  <c r="K11" i="7" s="1"/>
  <c r="K3" i="7"/>
  <c r="K37" i="7"/>
  <c r="K16" i="7"/>
  <c r="K10" i="7"/>
  <c r="K25" i="7"/>
  <c r="K33" i="7"/>
  <c r="K26" i="7"/>
  <c r="P17" i="7"/>
  <c r="P7" i="7"/>
  <c r="P19" i="7"/>
  <c r="P27" i="7"/>
  <c r="P35" i="7"/>
  <c r="P29" i="7"/>
  <c r="P5" i="7"/>
  <c r="P4" i="7"/>
  <c r="P14" i="7"/>
  <c r="P24" i="7"/>
  <c r="P32" i="7"/>
  <c r="P9" i="7"/>
  <c r="P21" i="7"/>
  <c r="P37" i="7"/>
  <c r="P20" i="7"/>
  <c r="P25" i="7"/>
  <c r="P10" i="7"/>
  <c r="P6" i="7"/>
  <c r="P16" i="7"/>
  <c r="P18" i="7"/>
  <c r="P26" i="7"/>
  <c r="P34" i="7"/>
  <c r="P28" i="7"/>
  <c r="P15" i="7"/>
  <c r="P22" i="7"/>
  <c r="P3" i="7"/>
  <c r="P23" i="7"/>
  <c r="P31" i="7"/>
  <c r="P8" i="7"/>
  <c r="P36" i="7"/>
  <c r="P33" i="7"/>
  <c r="P30" i="7"/>
  <c r="C28" i="7"/>
  <c r="K28" i="7" s="1"/>
  <c r="C34" i="7"/>
  <c r="K34" i="7" s="1"/>
  <c r="I4" i="6"/>
  <c r="J4" i="6"/>
  <c r="K4" i="6"/>
  <c r="I5" i="6"/>
  <c r="J5" i="6"/>
  <c r="K5" i="6"/>
  <c r="I6" i="6"/>
  <c r="J6" i="6"/>
  <c r="K6" i="6"/>
  <c r="I7" i="6"/>
  <c r="J7" i="6"/>
  <c r="K7" i="6"/>
  <c r="I8" i="6"/>
  <c r="J8" i="6"/>
  <c r="K8" i="6"/>
  <c r="I9" i="6"/>
  <c r="J9" i="6"/>
  <c r="K9" i="6"/>
  <c r="I10" i="6"/>
  <c r="J10" i="6"/>
  <c r="K10" i="6"/>
  <c r="I11" i="6"/>
  <c r="J11" i="6"/>
  <c r="K11" i="6"/>
  <c r="I12" i="6"/>
  <c r="J12" i="6"/>
  <c r="K12" i="6"/>
  <c r="I13" i="6"/>
  <c r="J13" i="6"/>
  <c r="K13" i="6"/>
  <c r="I14" i="6"/>
  <c r="J14" i="6"/>
  <c r="K14" i="6"/>
  <c r="I15" i="6"/>
  <c r="J15" i="6"/>
  <c r="K15" i="6"/>
  <c r="I16" i="6"/>
  <c r="J16" i="6"/>
  <c r="K16" i="6"/>
  <c r="I17" i="6"/>
  <c r="J17" i="6"/>
  <c r="K17" i="6"/>
  <c r="I18" i="6"/>
  <c r="J18" i="6"/>
  <c r="K18" i="6"/>
  <c r="I19" i="6"/>
  <c r="J19" i="6"/>
  <c r="K19" i="6"/>
  <c r="I20" i="6"/>
  <c r="J20" i="6"/>
  <c r="K20" i="6"/>
  <c r="I21" i="6"/>
  <c r="J21" i="6"/>
  <c r="K21" i="6"/>
  <c r="I22" i="6"/>
  <c r="J22" i="6"/>
  <c r="K22" i="6"/>
  <c r="I23" i="6"/>
  <c r="J23" i="6"/>
  <c r="K23" i="6"/>
  <c r="I24" i="6"/>
  <c r="J24" i="6"/>
  <c r="K24" i="6"/>
  <c r="I25" i="6"/>
  <c r="J25" i="6"/>
  <c r="K25" i="6"/>
  <c r="I26" i="6"/>
  <c r="J26" i="6"/>
  <c r="K26" i="6"/>
  <c r="I27" i="6"/>
  <c r="J27" i="6"/>
  <c r="K27" i="6"/>
  <c r="I28" i="6"/>
  <c r="J28" i="6"/>
  <c r="K28" i="6"/>
  <c r="I29" i="6"/>
  <c r="J29" i="6"/>
  <c r="K29" i="6"/>
  <c r="I30" i="6"/>
  <c r="J30" i="6"/>
  <c r="K30" i="6"/>
  <c r="I31" i="6"/>
  <c r="J31" i="6"/>
  <c r="K31" i="6"/>
  <c r="I32" i="6"/>
  <c r="J32" i="6"/>
  <c r="K32" i="6"/>
  <c r="I33" i="6"/>
  <c r="J33" i="6"/>
  <c r="K33" i="6"/>
  <c r="H33"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4" i="6"/>
  <c r="P656" i="1" l="1"/>
  <c r="P657" i="1"/>
  <c r="O662" i="1" l="1"/>
  <c r="P662" i="1"/>
  <c r="F662" i="1" l="1"/>
</calcChain>
</file>

<file path=xl/comments1.xml><?xml version="1.0" encoding="utf-8"?>
<comments xmlns="http://schemas.openxmlformats.org/spreadsheetml/2006/main">
  <authors>
    <author>Author</author>
  </authors>
  <commentList>
    <comment ref="C2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@Trom, Philip Describe as Escondido and RB to DT since that's the peak direction? Check other routes for pk dir also.</t>
        </r>
      </text>
    </comment>
  </commentList>
</comments>
</file>

<file path=xl/sharedStrings.xml><?xml version="1.0" encoding="utf-8"?>
<sst xmlns="http://schemas.openxmlformats.org/spreadsheetml/2006/main" count="4585" uniqueCount="1648">
  <si>
    <t>Top-Line Comparisons</t>
  </si>
  <si>
    <t>2015 RTP</t>
  </si>
  <si>
    <t>2021 Draft RTP</t>
  </si>
  <si>
    <t>Percent</t>
  </si>
  <si>
    <t>Active Transportation</t>
  </si>
  <si>
    <t>Transit Facilities</t>
  </si>
  <si>
    <t>Mobility Hubs</t>
  </si>
  <si>
    <t>Next Operating Systems</t>
  </si>
  <si>
    <t>Housing</t>
  </si>
  <si>
    <t>Transportation Demand Services</t>
  </si>
  <si>
    <t>Vision Zero</t>
  </si>
  <si>
    <t>Goods Movement</t>
  </si>
  <si>
    <t>Total</t>
  </si>
  <si>
    <t>Mode</t>
  </si>
  <si>
    <t>Project ID</t>
  </si>
  <si>
    <t>Route</t>
  </si>
  <si>
    <t>Route Description</t>
  </si>
  <si>
    <t>Cost (2014 $millions)</t>
  </si>
  <si>
    <t xml:space="preserve">Cost (YOE $millions) </t>
  </si>
  <si>
    <t>Year Built By</t>
  </si>
  <si>
    <t>Corridor Connections</t>
  </si>
  <si>
    <t>Cost (2020 $millions)</t>
  </si>
  <si>
    <t>Managed Lanes/Toll Lanes</t>
  </si>
  <si>
    <t>I-15 (I-8 to SR 163)</t>
  </si>
  <si>
    <t>8F to 8F+2ML</t>
  </si>
  <si>
    <t>ML/Goods Movement</t>
  </si>
  <si>
    <t>CC013</t>
  </si>
  <si>
    <t>8F to 6F+4ML</t>
  </si>
  <si>
    <t>I-8, CCT, SB2S</t>
  </si>
  <si>
    <t>I-15 (Viaduct to --)</t>
  </si>
  <si>
    <t>I-15 (SR 78 to Riverside County)</t>
  </si>
  <si>
    <t>8F to 8F+4T</t>
  </si>
  <si>
    <t>CC011</t>
  </si>
  <si>
    <t>I-15 (I-5 to I-805)</t>
  </si>
  <si>
    <t>6F to 6F+2ML</t>
  </si>
  <si>
    <t>SR 94, SB2S</t>
  </si>
  <si>
    <t>CC012</t>
  </si>
  <si>
    <t>I-15 (I-805 to I-8)</t>
  </si>
  <si>
    <t>8F+2TL to 6F+2TL+2ML</t>
  </si>
  <si>
    <t>I-8, SR 94, SB2S</t>
  </si>
  <si>
    <t>CC014</t>
  </si>
  <si>
    <t>I-15 (Valley Parkway to SR 76)</t>
  </si>
  <si>
    <t>8F to 6F+3ML</t>
  </si>
  <si>
    <t>N/A</t>
  </si>
  <si>
    <t>CC015</t>
  </si>
  <si>
    <t>I-15 (SR 76 to County Line)</t>
  </si>
  <si>
    <t>North County Corridor</t>
  </si>
  <si>
    <t>I-5 (Manchester Ave to SR 78)</t>
  </si>
  <si>
    <t>I-5 (SR 905 to SR 54)</t>
  </si>
  <si>
    <t>I-5 (SR 54 to SR 15)</t>
  </si>
  <si>
    <t>8F to 10F+2ML</t>
  </si>
  <si>
    <t>I-5 (La Jolla Village Dr to I-5/805 Merge)</t>
  </si>
  <si>
    <t>8F/14F to 8F/14F + 2ML</t>
  </si>
  <si>
    <t>I-5 (I-5/I-805 Merge to SR 56)</t>
  </si>
  <si>
    <t>8F/14F+2ML to 8F/14F +4ML</t>
  </si>
  <si>
    <t>CC005</t>
  </si>
  <si>
    <t>I-5 (I-805 to SR 56)</t>
  </si>
  <si>
    <t>8F/14F+2HOV to 6F/12F+4ML</t>
  </si>
  <si>
    <t>I-5 NCC, SR 56</t>
  </si>
  <si>
    <t>I-5 (SR 56 to Manchester Avenue)</t>
  </si>
  <si>
    <t>8F+2ML to 8f+4ML</t>
  </si>
  <si>
    <t>8F to 8F+4ML</t>
  </si>
  <si>
    <t>CC046</t>
  </si>
  <si>
    <t>I-5 (Manchester to Vandegrift)</t>
  </si>
  <si>
    <t>8F to 8F+2HOV/HOT</t>
  </si>
  <si>
    <t>I-5 (SR 78 to Vandegrift Blvd)</t>
  </si>
  <si>
    <t>I-5 (I-8 to La Jolla Village Dr)</t>
  </si>
  <si>
    <t>8F/10F to 8F/10F+2ML</t>
  </si>
  <si>
    <t>8F+2ML to 8F+4ML</t>
  </si>
  <si>
    <t>I-5 (Vandegrift Blvd to Orange County)</t>
  </si>
  <si>
    <t>CC006</t>
  </si>
  <si>
    <t>I-5 (SR 56 to Via de La Valle)</t>
  </si>
  <si>
    <t>8F/10F+2HOV to 6F/8F+4ML</t>
  </si>
  <si>
    <t>I-5 NCC</t>
  </si>
  <si>
    <t>CC001</t>
  </si>
  <si>
    <t>I-5 (SR 905 to H Street)</t>
  </si>
  <si>
    <t>8F to 6F+2ML</t>
  </si>
  <si>
    <t>CC002</t>
  </si>
  <si>
    <t>I-5 (H Street to Pacific Highway)</t>
  </si>
  <si>
    <t>I-8, I-15, SR 94, CMH</t>
  </si>
  <si>
    <t>CC003</t>
  </si>
  <si>
    <t>I-5 (Pacific Highway to SR 52)</t>
  </si>
  <si>
    <t>I-8, CCT</t>
  </si>
  <si>
    <t>CC004</t>
  </si>
  <si>
    <t>I-5 (SR 52 to I-805)</t>
  </si>
  <si>
    <t>CCT, SB2S</t>
  </si>
  <si>
    <t>CC008</t>
  </si>
  <si>
    <t>I-5 (La Costa to Cassidy Street)</t>
  </si>
  <si>
    <t>CC009</t>
  </si>
  <si>
    <t>I-5 (Cassidy Street to Harbor Drive)</t>
  </si>
  <si>
    <t>CC010</t>
  </si>
  <si>
    <t>I-5 (Harbor Drive to County Line)</t>
  </si>
  <si>
    <t>CC007</t>
  </si>
  <si>
    <t>I-5 (Via de La Valle to La Costa)</t>
  </si>
  <si>
    <t>C</t>
  </si>
  <si>
    <t>CC103</t>
  </si>
  <si>
    <t>I-5 (I-8)</t>
  </si>
  <si>
    <t>East to North and South to West</t>
  </si>
  <si>
    <t>I-8</t>
  </si>
  <si>
    <t>CC023</t>
  </si>
  <si>
    <t>I-8 (I-5 to I-805)</t>
  </si>
  <si>
    <t>I-15, SB2S</t>
  </si>
  <si>
    <t>CC024</t>
  </si>
  <si>
    <t>I-8 (I-805 to College Avenue)</t>
  </si>
  <si>
    <t>CC025</t>
  </si>
  <si>
    <t>I-8 (College Avenue to Johnson Avenue)</t>
  </si>
  <si>
    <t>SR 94, SR 125</t>
  </si>
  <si>
    <t>CC026</t>
  </si>
  <si>
    <t>I-8 (Johnson Avenue to Mollison Avenue)</t>
  </si>
  <si>
    <t>6F to 4F+4ML</t>
  </si>
  <si>
    <t>SR 125, CCT</t>
  </si>
  <si>
    <t>v</t>
  </si>
  <si>
    <t>CC027</t>
  </si>
  <si>
    <t>I-8 (Mollison Avenue to Greenfield Drive)</t>
  </si>
  <si>
    <t>4F/6F to 4F+4ML</t>
  </si>
  <si>
    <t>I-805 (SR 52)</t>
  </si>
  <si>
    <t>I-805 (SR 905 to Palomar St)</t>
  </si>
  <si>
    <t>I-805 (SR 54 to SR 94)</t>
  </si>
  <si>
    <t>I-805 (SR 94 to SR 15)</t>
  </si>
  <si>
    <t>I-805 (SR 163 to SR 52)</t>
  </si>
  <si>
    <t>I-805 (SR 52 to Carroll Canyon RD)</t>
  </si>
  <si>
    <t>I-805 (SR 15 to SR 163)</t>
  </si>
  <si>
    <t>8F/10F to 8F/10F+4ML</t>
  </si>
  <si>
    <t>CC018</t>
  </si>
  <si>
    <t>I-805 (H Street to I-15)</t>
  </si>
  <si>
    <t>8F +2ML to 6F+ 4ML</t>
  </si>
  <si>
    <t>I-15, SR 94</t>
  </si>
  <si>
    <t>CC019</t>
  </si>
  <si>
    <t>I-805 (I-15 to I-8)</t>
  </si>
  <si>
    <t>I-8, I-15, SR 94</t>
  </si>
  <si>
    <t>CC020</t>
  </si>
  <si>
    <t>I-805 (I-8 to Mesa College Drive)</t>
  </si>
  <si>
    <t>10F to 6F+4ML</t>
  </si>
  <si>
    <t>I-8, I-15</t>
  </si>
  <si>
    <t>CC021</t>
  </si>
  <si>
    <t>I-805 (Mesa College Drive to Balboa Avenue)</t>
  </si>
  <si>
    <t>CCT</t>
  </si>
  <si>
    <t>CC022</t>
  </si>
  <si>
    <t>I-805 (Balboa Avenue to NB Bypass Lane)</t>
  </si>
  <si>
    <t>8F +2ML to 6F+4ML</t>
  </si>
  <si>
    <t>CC017</t>
  </si>
  <si>
    <t>I-805 (Palm Avenue to H Street)</t>
  </si>
  <si>
    <t>CC016</t>
  </si>
  <si>
    <t>I-805 (SR 905 to Palm Avenue)</t>
  </si>
  <si>
    <t>SR 11/ Otay Mesa East Port of Entry (POE) (SR 125)</t>
  </si>
  <si>
    <t>CC045</t>
  </si>
  <si>
    <t>SR 11/Otay Mesa East (SR 125 to Mexico)</t>
  </si>
  <si>
    <t>— to 4T + POE</t>
  </si>
  <si>
    <t>SR 125</t>
  </si>
  <si>
    <t>SR 125 (SR 54 to SR 94)</t>
  </si>
  <si>
    <t>SR 125 (SR 94 to I-8)</t>
  </si>
  <si>
    <t>CC044</t>
  </si>
  <si>
    <t>SR 125 (SR 905 to SR 54)</t>
  </si>
  <si>
    <t>4T to 4F+2ML</t>
  </si>
  <si>
    <t>SB2S</t>
  </si>
  <si>
    <t>CC042</t>
  </si>
  <si>
    <t>SR 125 (SR 54 to Amaya Drive)</t>
  </si>
  <si>
    <t>6F/8F to 4F/6F+2ML</t>
  </si>
  <si>
    <t>I-8, SR 94</t>
  </si>
  <si>
    <t>CC043</t>
  </si>
  <si>
    <t>SR 125 (Amaya Drive to Mission Gorge Road)</t>
  </si>
  <si>
    <t>6F to 4F+2ML</t>
  </si>
  <si>
    <t>SR 15 (SR 94 to I-805)</t>
  </si>
  <si>
    <t>SR 15 (I-5 to SR 94)</t>
  </si>
  <si>
    <t>6F to 8F+2ML</t>
  </si>
  <si>
    <t>CC106</t>
  </si>
  <si>
    <t>I-5 (SR 94)</t>
  </si>
  <si>
    <t>North to East</t>
  </si>
  <si>
    <t>I-15, SR 94, CMH</t>
  </si>
  <si>
    <t>SR 241 (Orange County to I-5)</t>
  </si>
  <si>
    <t>-- to 6T</t>
  </si>
  <si>
    <t>SR 52 (I-805 to I-15)</t>
  </si>
  <si>
    <t>CC029</t>
  </si>
  <si>
    <t>6F to 4F+3ML</t>
  </si>
  <si>
    <t>I-15</t>
  </si>
  <si>
    <t>SR 52 (I-15 to SR 125)</t>
  </si>
  <si>
    <t>4F/6F to 4F/6F+2ML(R)</t>
  </si>
  <si>
    <t>CC030</t>
  </si>
  <si>
    <t>SR 52 (I-15 to Mast Boulevard)</t>
  </si>
  <si>
    <t>SR 54 (I-5 to SR 125)</t>
  </si>
  <si>
    <t>CC040</t>
  </si>
  <si>
    <t>SR 54 (I-805 to SR 125)</t>
  </si>
  <si>
    <t>SR 78 (I-5 to I-15)</t>
  </si>
  <si>
    <t>SR 94 (I-5 to I-805)</t>
  </si>
  <si>
    <t>CC032</t>
  </si>
  <si>
    <t>SR 94 (I-5 to I-15)</t>
  </si>
  <si>
    <t>CC033</t>
  </si>
  <si>
    <t>SR 94 (I-15 to I-805)</t>
  </si>
  <si>
    <t>SR 94 (I-805 to SR 125)</t>
  </si>
  <si>
    <t>CC034</t>
  </si>
  <si>
    <t>I-8, I-15, SR 125, SB2S</t>
  </si>
  <si>
    <t>CC038</t>
  </si>
  <si>
    <t>SR 163 (I-8 to I-805)</t>
  </si>
  <si>
    <t>I-8, CMH</t>
  </si>
  <si>
    <t>CC039</t>
  </si>
  <si>
    <t>SR 163 (I-805 to SR 52)</t>
  </si>
  <si>
    <t>I-15, CCT</t>
  </si>
  <si>
    <t>CC041</t>
  </si>
  <si>
    <t>SR 905 (I-5 to Border)</t>
  </si>
  <si>
    <t>Highway Projects</t>
  </si>
  <si>
    <t>ATDM/SIS</t>
  </si>
  <si>
    <t>CC119</t>
  </si>
  <si>
    <t>I-5</t>
  </si>
  <si>
    <t>SIS</t>
  </si>
  <si>
    <t>CC118</t>
  </si>
  <si>
    <t>ATDM</t>
  </si>
  <si>
    <t>DAR</t>
  </si>
  <si>
    <t>CC111</t>
  </si>
  <si>
    <t>I-5 (Voigt)</t>
  </si>
  <si>
    <t>North and South</t>
  </si>
  <si>
    <t>CC110</t>
  </si>
  <si>
    <t>I-15 (Clairemont Mesa Boulevard)</t>
  </si>
  <si>
    <t>CC123</t>
  </si>
  <si>
    <t xml:space="preserve">SIS </t>
  </si>
  <si>
    <t>CC122</t>
  </si>
  <si>
    <t>I-8 (2nd St to Los Coches)</t>
  </si>
  <si>
    <t>CC048</t>
  </si>
  <si>
    <t>I-8 (I-8 to East Willows Road)</t>
  </si>
  <si>
    <t>Interchange Improvements</t>
  </si>
  <si>
    <t>CC047</t>
  </si>
  <si>
    <t>I-8 (I-8 to West Willows Road)</t>
  </si>
  <si>
    <t>CC125</t>
  </si>
  <si>
    <t>CC124</t>
  </si>
  <si>
    <t>CC121</t>
  </si>
  <si>
    <t>I-805</t>
  </si>
  <si>
    <t>CC120</t>
  </si>
  <si>
    <t>Transit Operational Improvement</t>
  </si>
  <si>
    <t>CC114</t>
  </si>
  <si>
    <t>I-805 (Nobel Drive)</t>
  </si>
  <si>
    <t>SR 125 (SR 905 to San Miguel Rd)</t>
  </si>
  <si>
    <t>SR 125 (San Miguel Rd to SR 54)</t>
  </si>
  <si>
    <t>SR 52 (Mast Blvd to SR 125)</t>
  </si>
  <si>
    <t>4F to 6F</t>
  </si>
  <si>
    <t>CC031</t>
  </si>
  <si>
    <t>SR 52 (Mast Boulevard to SR 125)</t>
  </si>
  <si>
    <t>4F to 4F+3ML</t>
  </si>
  <si>
    <t>SR 52 (I-5 to I-805)</t>
  </si>
  <si>
    <t>CC028</t>
  </si>
  <si>
    <t xml:space="preserve">4F to 4F+3ML </t>
  </si>
  <si>
    <t>CC131</t>
  </si>
  <si>
    <t>SR 52</t>
  </si>
  <si>
    <t>CC130</t>
  </si>
  <si>
    <t xml:space="preserve">ATDM </t>
  </si>
  <si>
    <t>CC135</t>
  </si>
  <si>
    <t>SR 54</t>
  </si>
  <si>
    <t>CC134</t>
  </si>
  <si>
    <t>SR 56 (I-5 to I-15)</t>
  </si>
  <si>
    <t>CC035</t>
  </si>
  <si>
    <t>CC129</t>
  </si>
  <si>
    <t>SR 56</t>
  </si>
  <si>
    <t>CC128</t>
  </si>
  <si>
    <t>SR 67 (Mapleview St to Gold Bar Ln)</t>
  </si>
  <si>
    <t>CC050</t>
  </si>
  <si>
    <t>SR 67 (Mapleview to Dye Road)</t>
  </si>
  <si>
    <t>Shoulder Widening/ Straightening</t>
  </si>
  <si>
    <t>SR 67 (Gold Bar Ln to Dye Rd)</t>
  </si>
  <si>
    <t>CC143</t>
  </si>
  <si>
    <t>SR 67</t>
  </si>
  <si>
    <t>CC142</t>
  </si>
  <si>
    <t>SR 76 (Mission to I-15)</t>
  </si>
  <si>
    <t>CC053</t>
  </si>
  <si>
    <t>SR 76 (Harolds Road to Pauma Rancho)</t>
  </si>
  <si>
    <t>Straightening</t>
  </si>
  <si>
    <t>CC058</t>
  </si>
  <si>
    <t>SR 76 (Pala Casino to Rice Canyon Road)</t>
  </si>
  <si>
    <t>Facility Improvements</t>
  </si>
  <si>
    <t>CC052</t>
  </si>
  <si>
    <t>SR 76 (Rice Canyon Road to Pala Reservation)</t>
  </si>
  <si>
    <t>CC054</t>
  </si>
  <si>
    <t>SR 76 (SR 76 to Pala Mission Road)</t>
  </si>
  <si>
    <t>CC057</t>
  </si>
  <si>
    <t>SR 76 (SR 76 to Pauma Reservation Road)</t>
  </si>
  <si>
    <t>CC051</t>
  </si>
  <si>
    <t>SR 76 (SR 79 to Valley Center Road)</t>
  </si>
  <si>
    <t>CC055</t>
  </si>
  <si>
    <t>SR 76 (SR 76 to Cole Grade Road)</t>
  </si>
  <si>
    <t>CC056</t>
  </si>
  <si>
    <t>SR 76 (West Reservation Boundary to East Reservation Boundary)</t>
  </si>
  <si>
    <t>Shoulder Widening</t>
  </si>
  <si>
    <t>CC144</t>
  </si>
  <si>
    <t>SR 76</t>
  </si>
  <si>
    <t>CC145</t>
  </si>
  <si>
    <t>CC146</t>
  </si>
  <si>
    <t>CC147</t>
  </si>
  <si>
    <t>CC061</t>
  </si>
  <si>
    <t>SR 78 (Deer Canyon Road to Santa Ysabel)</t>
  </si>
  <si>
    <t>Intersection Improvements</t>
  </si>
  <si>
    <t>CC127</t>
  </si>
  <si>
    <t>SR 78</t>
  </si>
  <si>
    <t>CC126</t>
  </si>
  <si>
    <t>CC059</t>
  </si>
  <si>
    <t>SR 79 (Deer Canyon Rd to San Felipe Rd)</t>
  </si>
  <si>
    <t>CC060</t>
  </si>
  <si>
    <t>SR 79 (SR 79 to Schoolhouse Canyon Road)</t>
  </si>
  <si>
    <t>SR 94 (SR 125 to Avocado Blvd)</t>
  </si>
  <si>
    <t>SR 94 (Jamacha to Steele Canyon Rd)</t>
  </si>
  <si>
    <t>SR 94 (Avocado Blvd to Jamacha)</t>
  </si>
  <si>
    <t>CC062</t>
  </si>
  <si>
    <t>SR 94 (Jamul Reservation to Tecate Road)</t>
  </si>
  <si>
    <t>ShoulderWidening/Straightening</t>
  </si>
  <si>
    <t>CC049</t>
  </si>
  <si>
    <t>SR 94 (SR 94 to Melody Road/Daisy Drive)</t>
  </si>
  <si>
    <t>CC133</t>
  </si>
  <si>
    <t>SR 94</t>
  </si>
  <si>
    <t>CC132</t>
  </si>
  <si>
    <t>CC139</t>
  </si>
  <si>
    <t>CC138</t>
  </si>
  <si>
    <t>CC112</t>
  </si>
  <si>
    <t>SR 125 (Spring Street/SR 94)</t>
  </si>
  <si>
    <t>South</t>
  </si>
  <si>
    <t>CC113</t>
  </si>
  <si>
    <t>SR 125 (Jamacha Boulevard)</t>
  </si>
  <si>
    <t>CC137</t>
  </si>
  <si>
    <t>SR 163</t>
  </si>
  <si>
    <t>CC136</t>
  </si>
  <si>
    <t>CC116</t>
  </si>
  <si>
    <t>SR 905 (Siempre Viva Road)</t>
  </si>
  <si>
    <t xml:space="preserve">North </t>
  </si>
  <si>
    <t>CC141</t>
  </si>
  <si>
    <t>SR 905</t>
  </si>
  <si>
    <t>CC140</t>
  </si>
  <si>
    <t>AIRC</t>
  </si>
  <si>
    <t>CC117</t>
  </si>
  <si>
    <t>Complete Corridor Elements</t>
  </si>
  <si>
    <t>Airport Connectivity</t>
  </si>
  <si>
    <t>Operational Improvements</t>
  </si>
  <si>
    <t>I-5 (I-15 to I-8)</t>
  </si>
  <si>
    <t>8F and 8F+Operational</t>
  </si>
  <si>
    <t>I-8 (I-5 to SR 125)</t>
  </si>
  <si>
    <t>8F/10F and 8F/10F+Operational</t>
  </si>
  <si>
    <t>I-8 (SR 125 to 2nd St)</t>
  </si>
  <si>
    <t>6F/8F and 6F/8F+Operational</t>
  </si>
  <si>
    <t>SR 76 (I-15 to Couser Canyon)</t>
  </si>
  <si>
    <t>2C/4C and 4C/6C+Operational</t>
  </si>
  <si>
    <t>Managed Lane Connectors</t>
  </si>
  <si>
    <t>I-15 (SR 78)</t>
  </si>
  <si>
    <t>East to South and North to West</t>
  </si>
  <si>
    <t>CC037</t>
  </si>
  <si>
    <t>SR 78 (Twin Oaks to I-15)</t>
  </si>
  <si>
    <t>I-15 (SR 52)</t>
  </si>
  <si>
    <t>West to North and South to East</t>
  </si>
  <si>
    <t>MLC</t>
  </si>
  <si>
    <t>CC074</t>
  </si>
  <si>
    <t>CC079</t>
  </si>
  <si>
    <t>I-15 (I-8)</t>
  </si>
  <si>
    <t>North to West and East to South</t>
  </si>
  <si>
    <t>I-8, SB2S</t>
  </si>
  <si>
    <t>CC080</t>
  </si>
  <si>
    <t>North to East and West to South</t>
  </si>
  <si>
    <t>CC081</t>
  </si>
  <si>
    <t>South to West and East to North</t>
  </si>
  <si>
    <t>CC082</t>
  </si>
  <si>
    <t>South to East and West to North</t>
  </si>
  <si>
    <t>CC075</t>
  </si>
  <si>
    <t>CC076</t>
  </si>
  <si>
    <t>CC077</t>
  </si>
  <si>
    <t>CC078</t>
  </si>
  <si>
    <t>I-15 (SR 56)</t>
  </si>
  <si>
    <t>CC073</t>
  </si>
  <si>
    <t>CC072</t>
  </si>
  <si>
    <t>I-5 (SR 78)</t>
  </si>
  <si>
    <t xml:space="preserve"> South to East and West to North, North to East and West to South</t>
  </si>
  <si>
    <t>CC036</t>
  </si>
  <si>
    <t>SR 78 (I-5 to Twin Oaks)</t>
  </si>
  <si>
    <t>I-5 (I-805)</t>
  </si>
  <si>
    <t>North to North and South to South</t>
  </si>
  <si>
    <t>CC063</t>
  </si>
  <si>
    <t>CC067</t>
  </si>
  <si>
    <t>CMH</t>
  </si>
  <si>
    <t>CC068</t>
  </si>
  <si>
    <t>CC069</t>
  </si>
  <si>
    <t>I-5 (SR 15)</t>
  </si>
  <si>
    <t>CC070</t>
  </si>
  <si>
    <t>South to North and South to North</t>
  </si>
  <si>
    <t>CC065</t>
  </si>
  <si>
    <t>I-5 (SR 52)</t>
  </si>
  <si>
    <t>CC066</t>
  </si>
  <si>
    <t>CC071</t>
  </si>
  <si>
    <t>I-5 (SR 905)</t>
  </si>
  <si>
    <t>I-805 (SR 94)</t>
  </si>
  <si>
    <t>CC084</t>
  </si>
  <si>
    <t>CC090</t>
  </si>
  <si>
    <t>I-805 (I-8)</t>
  </si>
  <si>
    <t>CC092</t>
  </si>
  <si>
    <t>CC089</t>
  </si>
  <si>
    <t>CC091</t>
  </si>
  <si>
    <t>CC083</t>
  </si>
  <si>
    <t>I-805 (SR 15)</t>
  </si>
  <si>
    <t>CC085</t>
  </si>
  <si>
    <t>CC086</t>
  </si>
  <si>
    <t>CC093</t>
  </si>
  <si>
    <t>I-805 (SR 54)</t>
  </si>
  <si>
    <t>CC094</t>
  </si>
  <si>
    <t>CC087</t>
  </si>
  <si>
    <t>I-805 (SR 163)</t>
  </si>
  <si>
    <t>CC095</t>
  </si>
  <si>
    <t>I-805 (SR 905)</t>
  </si>
  <si>
    <t>CC096</t>
  </si>
  <si>
    <t>SR 15 (SR 94)</t>
  </si>
  <si>
    <t>SR 15 (I-805)</t>
  </si>
  <si>
    <t>CC097</t>
  </si>
  <si>
    <t>SR 125 (I-8)</t>
  </si>
  <si>
    <t>CC098</t>
  </si>
  <si>
    <t>CC100</t>
  </si>
  <si>
    <t>SR 125 (SR 52)</t>
  </si>
  <si>
    <t>CC101</t>
  </si>
  <si>
    <t>SR 125 (SR 54)</t>
  </si>
  <si>
    <t>South to South and North to North</t>
  </si>
  <si>
    <t>CC102</t>
  </si>
  <si>
    <t>CC099</t>
  </si>
  <si>
    <t>SR 125 (SR 94)</t>
  </si>
  <si>
    <t>Freeway Connectors</t>
  </si>
  <si>
    <t>North to West</t>
  </si>
  <si>
    <t>CC107</t>
  </si>
  <si>
    <t>CC104</t>
  </si>
  <si>
    <t>I-5 (SR 56)</t>
  </si>
  <si>
    <t>South to East and West to South</t>
  </si>
  <si>
    <t>CC064</t>
  </si>
  <si>
    <t>South to East and West to North, North to East and West to South</t>
  </si>
  <si>
    <t>EB SR 905 and WB SR 11 to NB SR 125, NB SR 905 to NB SR 125</t>
  </si>
  <si>
    <t>SB 125 to WB SR 905, SB SR 125 to EB SR 11, SB SR 125 to SB SR 905</t>
  </si>
  <si>
    <t>South to East</t>
  </si>
  <si>
    <t>Interchange and Arterial Operational Improvements</t>
  </si>
  <si>
    <t>CC108</t>
  </si>
  <si>
    <t>SR 94 (SR 125)</t>
  </si>
  <si>
    <t>South to East, Including Aux lane to Lemon Avenue</t>
  </si>
  <si>
    <t>I-8, SR 125</t>
  </si>
  <si>
    <t xml:space="preserve"> </t>
  </si>
  <si>
    <t>West to North</t>
  </si>
  <si>
    <t>CC109</t>
  </si>
  <si>
    <t>Active Transporation Projects</t>
  </si>
  <si>
    <t>Bay to Ranch Bikeway</t>
  </si>
  <si>
    <t>River Ash Dr to Paseo Ranchero</t>
  </si>
  <si>
    <t>E J St from 2nd Ave to Paseo Del Rey</t>
  </si>
  <si>
    <t>AT066</t>
  </si>
  <si>
    <t>On-Street</t>
  </si>
  <si>
    <t>Bayshore Bikeway</t>
  </si>
  <si>
    <t>Main St to Palomar</t>
  </si>
  <si>
    <t>AT015</t>
  </si>
  <si>
    <t>Bayshore Bikeway: Segment 8B Main Street to Ada Street</t>
  </si>
  <si>
    <t>Off-Street</t>
  </si>
  <si>
    <t>AT008</t>
  </si>
  <si>
    <t>Bayshore Bkwy: 8B Ada Street to Palomar Street</t>
  </si>
  <si>
    <t>National City Marina to 32nd St</t>
  </si>
  <si>
    <t>Barrio Logan</t>
  </si>
  <si>
    <t>Bayshore Bikeway Coronado</t>
  </si>
  <si>
    <t>Golf Course adjacent</t>
  </si>
  <si>
    <t>AT016</t>
  </si>
  <si>
    <t>Bayshore Bikeway Upgrades</t>
  </si>
  <si>
    <t>AT068</t>
  </si>
  <si>
    <t>Camp Pendleton Trail</t>
  </si>
  <si>
    <t>Carlsbad to San Marcos Corridor</t>
  </si>
  <si>
    <t>Paseo del Norte to Avenida Encinas</t>
  </si>
  <si>
    <t>AT069</t>
  </si>
  <si>
    <t>Carlsbad – San Marcos Corridor</t>
  </si>
  <si>
    <t>Central Coast Corridor</t>
  </si>
  <si>
    <t>Van Nuys St to San Rafael Pl</t>
  </si>
  <si>
    <t>Van Nuys St</t>
  </si>
  <si>
    <t>Torrey Pines Rd to Nautilus St</t>
  </si>
  <si>
    <t>Via Del Norte to Van Nuys St</t>
  </si>
  <si>
    <t>AT070</t>
  </si>
  <si>
    <t>SR 56, CCT</t>
  </si>
  <si>
    <t>AT017</t>
  </si>
  <si>
    <t>Off-Street and On-Street</t>
  </si>
  <si>
    <t>Centre City - La Mesa Corridor</t>
  </si>
  <si>
    <t>Gateside Rd to Campo Rd</t>
  </si>
  <si>
    <t>AT018</t>
  </si>
  <si>
    <t>Centre City – La Mesa Corridor</t>
  </si>
  <si>
    <t>I-8, SR 125, CMH, SB2S,</t>
  </si>
  <si>
    <t>AT051</t>
  </si>
  <si>
    <t>La Mesa Corridor – SR 125 Corridor to East County Northern Loop</t>
  </si>
  <si>
    <t>AT103</t>
  </si>
  <si>
    <t>La Mesa Regional Bike Network Connector</t>
  </si>
  <si>
    <t>Chula Vista Greenbelt</t>
  </si>
  <si>
    <t>Bay Blvd to Oleander Ave</t>
  </si>
  <si>
    <t>AT071</t>
  </si>
  <si>
    <t>Chula Vista/National City Connections</t>
  </si>
  <si>
    <t>-</t>
  </si>
  <si>
    <t>AT040</t>
  </si>
  <si>
    <t>Encanto to Chula Vista National City connections</t>
  </si>
  <si>
    <t>AT019</t>
  </si>
  <si>
    <t>Chula Vista (J Street)</t>
  </si>
  <si>
    <t>City Heights/Encanto/Lemon Grove</t>
  </si>
  <si>
    <t>AT041</t>
  </si>
  <si>
    <t>Encanto, Lincoln Heights to Lemon Grove</t>
  </si>
  <si>
    <t>City Heights/Fairmount Corridor</t>
  </si>
  <si>
    <t>AT021</t>
  </si>
  <si>
    <t>Clairemont - Centre-City Corridor</t>
  </si>
  <si>
    <t>Coastal Rail Trail to Genesee Ave</t>
  </si>
  <si>
    <t>AT072</t>
  </si>
  <si>
    <t>Clairemont – Centre City Corridor</t>
  </si>
  <si>
    <t>I-8, CCT, CMH</t>
  </si>
  <si>
    <t>Clairemont Dr (Mission Bay to Burgener)</t>
  </si>
  <si>
    <t>AT050</t>
  </si>
  <si>
    <t>Kearny Mesa to Beaches Corridor – Clairemont Drive (Mission Bay to Burgener)</t>
  </si>
  <si>
    <t>Coastal Rail Trail</t>
  </si>
  <si>
    <t>Rose Canyon</t>
  </si>
  <si>
    <t>AT023</t>
  </si>
  <si>
    <t>Coastal Rail Trail – Rose Canyon</t>
  </si>
  <si>
    <t>Coastal Rail Trail Carlsbad</t>
  </si>
  <si>
    <t>Rose Creek Mission Bay Connection</t>
  </si>
  <si>
    <t>Reach 4 Cannon to Palomar Airport Rd</t>
  </si>
  <si>
    <t>AT026</t>
  </si>
  <si>
    <t>Coastal Rail Trail Carlsbad – Reach 4 Cannon to Palomar Airport Road</t>
  </si>
  <si>
    <t>Reach 5 Palomar Airport Rd to Poinsettia Station</t>
  </si>
  <si>
    <t>AT027</t>
  </si>
  <si>
    <t>Coastal Rail Trail Carlsbad – Reach 5 Palomar Airport Rd to Poinsettia Station</t>
  </si>
  <si>
    <t>Reach 3 Tamarack to Cannon</t>
  </si>
  <si>
    <t>AT025</t>
  </si>
  <si>
    <t>Coastal Rail Trail Carlsbad – Reach 3 Tamarack to Cannon</t>
  </si>
  <si>
    <t>Coastal Rail Trail Del Mar</t>
  </si>
  <si>
    <t>AT028</t>
  </si>
  <si>
    <t>Coastal Rail Trail Encinitas</t>
  </si>
  <si>
    <t>Chesterfield to G St</t>
  </si>
  <si>
    <t>Chesterfield to Solana Beach</t>
  </si>
  <si>
    <t>Leucadia to G St</t>
  </si>
  <si>
    <t>Carlsbad to Leucadia</t>
  </si>
  <si>
    <t>AT029</t>
  </si>
  <si>
    <t>Coastal Rail Trail Encinitas – Carlsbad to Leucadia Boulevard</t>
  </si>
  <si>
    <t>Coastal Rail Trail Oceanside</t>
  </si>
  <si>
    <t>Wisconsin to Oceanside Blvd</t>
  </si>
  <si>
    <t>Broadway to Eaton</t>
  </si>
  <si>
    <t>AT031</t>
  </si>
  <si>
    <t>Coastal Rail Trail Oceanside – Broadway to Eaton</t>
  </si>
  <si>
    <t xml:space="preserve">Off-Street </t>
  </si>
  <si>
    <t>Alta Loma Marsh Bridge</t>
  </si>
  <si>
    <t>AT030</t>
  </si>
  <si>
    <t>Coastal Rail Trail Oceanside – Alta Loma Marsh bridge</t>
  </si>
  <si>
    <t>Coastal Rail Trail San Diego</t>
  </si>
  <si>
    <t>Rose Creek</t>
  </si>
  <si>
    <t>UTC</t>
  </si>
  <si>
    <t>AT037</t>
  </si>
  <si>
    <t>Coastal Rail Trail San Diego – UTC to Rose Canyon (Row 114)</t>
  </si>
  <si>
    <t>Coastal Rail Trail San Diego – UTC to Rose Canyon</t>
  </si>
  <si>
    <t>Pac Hwy (W Washington St to Laurel St)</t>
  </si>
  <si>
    <t>Pac Hwy (Laurel St to Santa Fe Depot)</t>
  </si>
  <si>
    <t>Encinitas Chesterfield to Solana Beach</t>
  </si>
  <si>
    <t>Pac Hwy (Taylor St to W Washington St)</t>
  </si>
  <si>
    <t>Pac Hwy (Fiesta Island Rd to Taylor St)</t>
  </si>
  <si>
    <t>AT035</t>
  </si>
  <si>
    <t>Coastal Rail Trail San Diego – Pacific Highway (Fiesta Island Road to Taylor Street)</t>
  </si>
  <si>
    <t>Del Mar to Sorrento via Carmel Valley</t>
  </si>
  <si>
    <t>AT033</t>
  </si>
  <si>
    <t>Coastal Rail Trail San Diego – Del Mar to Sorrento via Carmel Valley</t>
  </si>
  <si>
    <t>Carmel Valley to Roselle via Sorrento</t>
  </si>
  <si>
    <t>AT032</t>
  </si>
  <si>
    <t>Coastal Rail Trail San Diego – Carmel Valley to Roselle via Sorrento</t>
  </si>
  <si>
    <t>Roselle Canyon</t>
  </si>
  <si>
    <t>AT036</t>
  </si>
  <si>
    <t>Coastal Rail Trail San Diego – Roselle Canyon</t>
  </si>
  <si>
    <t>Mission Bay (Clairemont to Tecolote)</t>
  </si>
  <si>
    <t>AT034</t>
  </si>
  <si>
    <t>Coastal Rail Trail San Diego – Mission Bay (Clairemont to Tecolote)</t>
  </si>
  <si>
    <t>Coastal Rail Trali San Diego</t>
  </si>
  <si>
    <t>AT074</t>
  </si>
  <si>
    <t>Coastal Rail Trail – Oceanside Segment 1 ALT</t>
  </si>
  <si>
    <t>AT024</t>
  </si>
  <si>
    <t>AT073</t>
  </si>
  <si>
    <t>Coastal Rail Trail Connections</t>
  </si>
  <si>
    <t>AT022</t>
  </si>
  <si>
    <t>Coastal Rail Trail Connections – Oceanside and Carlsbad</t>
  </si>
  <si>
    <t>Downtown to Southeast Connections</t>
  </si>
  <si>
    <t>East Village</t>
  </si>
  <si>
    <t>Downtown San Diego to Encanto</t>
  </si>
  <si>
    <t>AT038</t>
  </si>
  <si>
    <t>CMH, SB2S</t>
  </si>
  <si>
    <t>Downtown San Diego to Golden Hill</t>
  </si>
  <si>
    <t>AT039</t>
  </si>
  <si>
    <t>Downtown to Southeast</t>
  </si>
  <si>
    <t>E County Northern Loop</t>
  </si>
  <si>
    <t>N Marshall Ave to El Cajon Blvd</t>
  </si>
  <si>
    <t>AT075</t>
  </si>
  <si>
    <t>East County Northern Loop</t>
  </si>
  <si>
    <t>Washington Ave to Dewitt Ct</t>
  </si>
  <si>
    <t>SR 94 onramp to Del Rio Rd</t>
  </si>
  <si>
    <t>El Cajon Blvd to Washington Ave</t>
  </si>
  <si>
    <t>Calavo Dr to Sweetwater Springs Blvd</t>
  </si>
  <si>
    <t>E County Southern Loop</t>
  </si>
  <si>
    <t>Pointe Pkwy to Omega St</t>
  </si>
  <si>
    <t>AT076</t>
  </si>
  <si>
    <t>East County Southern Loop</t>
  </si>
  <si>
    <t>El Cajon</t>
  </si>
  <si>
    <t>Santee Connections</t>
  </si>
  <si>
    <t>AT114</t>
  </si>
  <si>
    <t>Santee – El Cajon Corridor</t>
  </si>
  <si>
    <t>AT065</t>
  </si>
  <si>
    <t>Santee – El Cajon Corridor – Forester Creek Connection</t>
  </si>
  <si>
    <t>El Camino Real Bike Lanes</t>
  </si>
  <si>
    <t>Douglas Dr to Mesa Dr</t>
  </si>
  <si>
    <t>Marron Rd to SR 78 off ramp</t>
  </si>
  <si>
    <t>Manchester Ave to Tennis Club Dr</t>
  </si>
  <si>
    <t>AT077</t>
  </si>
  <si>
    <t>El Camino Real</t>
  </si>
  <si>
    <t>Encinitas to San Marcos Corridor</t>
  </si>
  <si>
    <t>Leucadia Blvd to El Camino Real</t>
  </si>
  <si>
    <t>AT080</t>
  </si>
  <si>
    <t>Encinitas to San Marcos Corridor – Leucadia Boulevard to El Camino Real</t>
  </si>
  <si>
    <t>Kristen Ct to Ecke Ranch Rd</t>
  </si>
  <si>
    <t>AT078</t>
  </si>
  <si>
    <t>Encinitas – San Marcos Corridor</t>
  </si>
  <si>
    <t>Encinitas Blvd/ I-5 Interchange</t>
  </si>
  <si>
    <t>Encinitas-San Marcos Corridor</t>
  </si>
  <si>
    <t>Double Peak Dr to San Marcos Blvd</t>
  </si>
  <si>
    <t>AT079</t>
  </si>
  <si>
    <t>Encinitas to San Marcos Corridor – Double Peak Drive to San Marcos Boulevard</t>
  </si>
  <si>
    <t>Escondido Creek Bikeway</t>
  </si>
  <si>
    <t>Quince St to Broadway</t>
  </si>
  <si>
    <t>Escondido Creek to Washington Ave</t>
  </si>
  <si>
    <t>9th Ave to Escondido Creek</t>
  </si>
  <si>
    <t>El Norte Pkwy to Northern Bikeway Terminus</t>
  </si>
  <si>
    <t>AT081</t>
  </si>
  <si>
    <t>Gilman Connector</t>
  </si>
  <si>
    <t>Harbor Dr (Downtown to Ocean Beach)</t>
  </si>
  <si>
    <t>AT042</t>
  </si>
  <si>
    <t>Harbor Drive (Downtown to Ocean Beach)</t>
  </si>
  <si>
    <t>I-15 Bikeway</t>
  </si>
  <si>
    <t>Via Rancho Pkwy to Lost Oak Ln</t>
  </si>
  <si>
    <t>AT091</t>
  </si>
  <si>
    <t>I-15 Bikeway – Via Rancho Parkway to Lost Oak Lane</t>
  </si>
  <si>
    <t>Rancho Bernardo Community Park to Lake Hodges Bridge</t>
  </si>
  <si>
    <t>AT088</t>
  </si>
  <si>
    <t>I-15 Bikeway – Rancho Bernardo Community Park</t>
  </si>
  <si>
    <t>Camino del Norte to Aguamiel Rd</t>
  </si>
  <si>
    <t>Poway Rd interchange to Carmel Mountain Rd</t>
  </si>
  <si>
    <t>AT087</t>
  </si>
  <si>
    <t>I-15 Bikeway – Poway Road Interchange to Carmel Mountain Road</t>
  </si>
  <si>
    <t>AT111</t>
  </si>
  <si>
    <t>Poway Loop</t>
  </si>
  <si>
    <t>Murphy Canyon Rd to Affinity Ct</t>
  </si>
  <si>
    <t>AT086</t>
  </si>
  <si>
    <t>I-15 Bikeway – Murphy Canyon Road to Affinity Court</t>
  </si>
  <si>
    <t>W Country Club Ln to Nutmeg St</t>
  </si>
  <si>
    <t>I-15 Mid-City</t>
  </si>
  <si>
    <t>Adams Ave to Camino Del Rio S</t>
  </si>
  <si>
    <t>AT045</t>
  </si>
  <si>
    <t>I-15 Bikeway – Camino del Rio South to Rancho Mission Road</t>
  </si>
  <si>
    <t>AT084</t>
  </si>
  <si>
    <t>I-15 Bikeway – Citracado Parkway to Country Club Lane</t>
  </si>
  <si>
    <t>AT085</t>
  </si>
  <si>
    <t>I-15 Bikeway – Country Club Lane to Rainbow Valley Boulevard</t>
  </si>
  <si>
    <t>AT046</t>
  </si>
  <si>
    <t>I-15 Bikeway – Rancho Mission Road to Murphy Canyon Bike Path</t>
  </si>
  <si>
    <t>AT090</t>
  </si>
  <si>
    <t>I-15 Bikeway – Via Rancho Parkway to Citracado Parkway</t>
  </si>
  <si>
    <t>I-8 Corridor</t>
  </si>
  <si>
    <t>San Diego River Trail to Riverside Dr</t>
  </si>
  <si>
    <t>Lakeside Ave to SR 67</t>
  </si>
  <si>
    <t>Willows Rd to SR 79</t>
  </si>
  <si>
    <t>AT095</t>
  </si>
  <si>
    <t>I-8 Corridor – Willows Road to SR 79</t>
  </si>
  <si>
    <t>AT092</t>
  </si>
  <si>
    <t>I-8 Corridor – Lake Jennings Park Road to Dunbar Lane</t>
  </si>
  <si>
    <t>AT093</t>
  </si>
  <si>
    <t>I-8 Corridor – Olde Highway 80 to Willows Road</t>
  </si>
  <si>
    <t>AT094</t>
  </si>
  <si>
    <t>I-8 Corridor – San Diego River Trail to Olde Highway 80</t>
  </si>
  <si>
    <t>I-8 Flyover</t>
  </si>
  <si>
    <t>Camino del Rio S to Camino del Rio N</t>
  </si>
  <si>
    <t>I-805 Connector</t>
  </si>
  <si>
    <t>Bonita Rd to Floyd Ave</t>
  </si>
  <si>
    <t>AT097</t>
  </si>
  <si>
    <t>I-805 Connector – Bonita Road to Floyd Avenue</t>
  </si>
  <si>
    <t>AT096</t>
  </si>
  <si>
    <t>Inland Rail Trail</t>
  </si>
  <si>
    <t>Combination of Four Projects</t>
  </si>
  <si>
    <t>Inland Rail Trail Oceanside</t>
  </si>
  <si>
    <t>AT049</t>
  </si>
  <si>
    <t>Inland Rail Trail: Oceanside</t>
  </si>
  <si>
    <t>AT003</t>
  </si>
  <si>
    <t>Inland Rail Trail: Phase</t>
  </si>
  <si>
    <t>Kearny Mesa to Beaches Corridor</t>
  </si>
  <si>
    <t>Ingraham St from Garnet Ave to Pacific Beach Dr</t>
  </si>
  <si>
    <t>AT102</t>
  </si>
  <si>
    <t>Kearny Mesa to Beaches Corridor – Mission Boulevard to Pacific Beach Drive</t>
  </si>
  <si>
    <t>Clairemont Dr to Genesee Ave</t>
  </si>
  <si>
    <t>AT099</t>
  </si>
  <si>
    <t>Kearny Mesa to Beaches Corridor – Clairemont Drive to Genesee Avenue</t>
  </si>
  <si>
    <t>Genesee Ave to Linda Vista Dr</t>
  </si>
  <si>
    <t>AT100</t>
  </si>
  <si>
    <t>Kearny Mesa to Beaches Corridor – Genesee Avenue to Linda Vista Road</t>
  </si>
  <si>
    <t>AT101</t>
  </si>
  <si>
    <t>Kearny Mesa to Beaches Corridor – Linda Vista Road to I-15 Bikeway</t>
  </si>
  <si>
    <t>La Mesa/Lemon Grove/El Cajon connections</t>
  </si>
  <si>
    <t>AT116</t>
  </si>
  <si>
    <t>SR 125 Corridor – East County Southern Loop to La Mesa/Lemon Grove/El Cajon connections</t>
  </si>
  <si>
    <t>Mid-County Bikeway</t>
  </si>
  <si>
    <t>I-5/Via de la Valle Interchange</t>
  </si>
  <si>
    <t>AT105</t>
  </si>
  <si>
    <t>Mid-County Bikeway – Inland Rail Trail Connection</t>
  </si>
  <si>
    <t>Rancho Santa Fe segment</t>
  </si>
  <si>
    <t>AT106</t>
  </si>
  <si>
    <t>Mid-County Bikeway – Rancho Santa Fe segment</t>
  </si>
  <si>
    <t>Manchester Ave/I-5 Interchange to San Elijo Ave</t>
  </si>
  <si>
    <t>AT104</t>
  </si>
  <si>
    <t>Mid-County Bikeway – Coastal Rail Trail connection</t>
  </si>
  <si>
    <t>San Elijo Ave to 101 Terminus</t>
  </si>
  <si>
    <t>Mira Mesa Bike Blvd</t>
  </si>
  <si>
    <t>Mira Mesa Corridor</t>
  </si>
  <si>
    <t>Reagan Rd to Parkdale Ave</t>
  </si>
  <si>
    <t>Scranton Rd to I-805</t>
  </si>
  <si>
    <t>AT107</t>
  </si>
  <si>
    <t>Mira Mesa Corridor – I-805 to Scranton Road</t>
  </si>
  <si>
    <t>AT108</t>
  </si>
  <si>
    <t>Mira Mesa Corridor – Scranton Road to I-15 Bikeway</t>
  </si>
  <si>
    <t xml:space="preserve">On-Street </t>
  </si>
  <si>
    <t>Sorrento Valley Rd to Sorrento Valley Blvd</t>
  </si>
  <si>
    <t>AT109</t>
  </si>
  <si>
    <t>Mira Mesa Corridor – Sorrento Valley Boulevard to Mira Mesa Boulevard</t>
  </si>
  <si>
    <t>AT052</t>
  </si>
  <si>
    <t>Mira Mesa Neighborhood Bikeway</t>
  </si>
  <si>
    <t>North Park - Mid-City</t>
  </si>
  <si>
    <t>Hillcrest to Kensington</t>
  </si>
  <si>
    <t>Hillcrest to City Heights (Hillcrest-El Cajon Corridor)</t>
  </si>
  <si>
    <t>AT083</t>
  </si>
  <si>
    <t>Hillcrest – El Cajon Corridor</t>
  </si>
  <si>
    <t>I-8, I-15, SB2S</t>
  </si>
  <si>
    <t>City Heights</t>
  </si>
  <si>
    <t>Hillcrest to City Heights (City Heights - Old Town Corridor)</t>
  </si>
  <si>
    <t>AT020</t>
  </si>
  <si>
    <t>City Heights – Old Town Corridor</t>
  </si>
  <si>
    <t>AT043</t>
  </si>
  <si>
    <t>City Heights to Rolando</t>
  </si>
  <si>
    <t>AT005</t>
  </si>
  <si>
    <t>North Park/Mid-City Bikeways: Howard Bikeway</t>
  </si>
  <si>
    <t>AT013</t>
  </si>
  <si>
    <t>North Park/Mid-City Bikeways: Monroe Bikeway</t>
  </si>
  <si>
    <t>AT004</t>
  </si>
  <si>
    <t>North Park/Mid-City Bikeways: Orange Bikeway</t>
  </si>
  <si>
    <t>AT006</t>
  </si>
  <si>
    <t>North Park/Mid-City Bikeways: Robinson Bikeway</t>
  </si>
  <si>
    <t>Ocean Beach to Mission Bay</t>
  </si>
  <si>
    <t>Other Active Transporation Programs and Projects</t>
  </si>
  <si>
    <t>AT011</t>
  </si>
  <si>
    <t>Pacific Coast Highway/ Central Mobility Bikeway</t>
  </si>
  <si>
    <t>AT010</t>
  </si>
  <si>
    <t>Pacific Beach to Mission Beach</t>
  </si>
  <si>
    <t>AT110</t>
  </si>
  <si>
    <t>AT055</t>
  </si>
  <si>
    <t>Pacific Beach to East Mission Bay</t>
  </si>
  <si>
    <t>Pershing and El Prado</t>
  </si>
  <si>
    <t>North Park to Downtown San Diego</t>
  </si>
  <si>
    <t>AT054</t>
  </si>
  <si>
    <t>North Park to Downtown</t>
  </si>
  <si>
    <t>I-15, SR 94, SB2S</t>
  </si>
  <si>
    <t>Cross-Park</t>
  </si>
  <si>
    <t>AT012</t>
  </si>
  <si>
    <t>El Prado: Cross-Park</t>
  </si>
  <si>
    <t>AT001</t>
  </si>
  <si>
    <t>Pershing Bikeway</t>
  </si>
  <si>
    <t>Plaza Bonita Bike Path</t>
  </si>
  <si>
    <t>Rolando to Grossmont/La Mesa</t>
  </si>
  <si>
    <t>AT082</t>
  </si>
  <si>
    <t>Grossmont College</t>
  </si>
  <si>
    <t>San Diego River Trail</t>
  </si>
  <si>
    <t>Qualcomm Stadium</t>
  </si>
  <si>
    <t>AT063</t>
  </si>
  <si>
    <t>San Diego River Trail – Qualcomm Way to I-805</t>
  </si>
  <si>
    <t>I-805 to Fenton</t>
  </si>
  <si>
    <t>AT060</t>
  </si>
  <si>
    <t>San Diego River Trail – I-805 to Fenton Parkway</t>
  </si>
  <si>
    <t>Short Gap Connections</t>
  </si>
  <si>
    <t>Father Junipero Serra Trail to Santee</t>
  </si>
  <si>
    <t>Qualcomm Stadium to Ward Rd</t>
  </si>
  <si>
    <t>AT062</t>
  </si>
  <si>
    <t>San Diego River Trail – Qualcomm Stadium to Ward Road</t>
  </si>
  <si>
    <t>Rancho Mission Rd to Camino Del Rio North</t>
  </si>
  <si>
    <t>AT064</t>
  </si>
  <si>
    <t>San Diego River Trail – Rancho Mission Road to Camino Del Rio North</t>
  </si>
  <si>
    <t>Bridge Connection (Sefton Field to Mission Valley YMCA)</t>
  </si>
  <si>
    <t>AT053</t>
  </si>
  <si>
    <t>Mission Valley – Chula Vista Corridor</t>
  </si>
  <si>
    <t>Mast Park to Lakeside Baseball Park</t>
  </si>
  <si>
    <t>AT061</t>
  </si>
  <si>
    <t>San Diego River Trail – Mast Park to Lakeside baseball park</t>
  </si>
  <si>
    <t>Father Junipero Serra Trail to West Hills Pkwy</t>
  </si>
  <si>
    <t>AT059</t>
  </si>
  <si>
    <t>San Diego River Trail – Father Junipero Serra Trail to West Hills Parkway</t>
  </si>
  <si>
    <t>AT057</t>
  </si>
  <si>
    <t>San Diego River Bikeway – Camino Del Rio North to Father Junipero Serra Trail (Roadway ALT)</t>
  </si>
  <si>
    <t>AT112</t>
  </si>
  <si>
    <t>San Diego River Bikeway Connections</t>
  </si>
  <si>
    <t>CCT, CMH</t>
  </si>
  <si>
    <t>AT056</t>
  </si>
  <si>
    <t>AT058</t>
  </si>
  <si>
    <t>San Diego River Trail – Camino Del Rio North</t>
  </si>
  <si>
    <t>AT009</t>
  </si>
  <si>
    <t>San Diego River Trail: Carlton Oaks Segment</t>
  </si>
  <si>
    <t>San Luis Rey River Trail</t>
  </si>
  <si>
    <t>AT113</t>
  </si>
  <si>
    <t>San Ysidro to Imperial Beach</t>
  </si>
  <si>
    <t>Bayshore Bikeway Connection (Border Access)</t>
  </si>
  <si>
    <t>AT067</t>
  </si>
  <si>
    <t>Border Access Corridor</t>
  </si>
  <si>
    <t>Bayshore Bikeway Connection (Imperial Beach Connector)</t>
  </si>
  <si>
    <t>AT098</t>
  </si>
  <si>
    <t>Imperial Beach Connector</t>
  </si>
  <si>
    <t>Bayshore Bikeway Connection</t>
  </si>
  <si>
    <t>AT047</t>
  </si>
  <si>
    <t>AT048</t>
  </si>
  <si>
    <t>Imperial Bikeway to J Street Cycle Track Connector</t>
  </si>
  <si>
    <t>SR 125 Connector</t>
  </si>
  <si>
    <t>Bonita Rd to U.S.-Mexico Border</t>
  </si>
  <si>
    <t>AT115</t>
  </si>
  <si>
    <t>SR 125 Connector – Bonita Road to U.S.–Mexico Border</t>
  </si>
  <si>
    <t>SR 125 Corridor</t>
  </si>
  <si>
    <t>Mission Gorge Rd to Glen Vista Way</t>
  </si>
  <si>
    <t>Prospect Ave to Weld Blvd</t>
  </si>
  <si>
    <t>SR 94 to S of Avocado St</t>
  </si>
  <si>
    <t>AT117</t>
  </si>
  <si>
    <t>SR 125 Corridor – Grossmont College to Santee – El Cajon Corridor</t>
  </si>
  <si>
    <t>SR 52 Bikeway</t>
  </si>
  <si>
    <t>I-5 to Santo Rd</t>
  </si>
  <si>
    <t>AT119</t>
  </si>
  <si>
    <t>SR 52 Bikeway – I-5 to Santo Road</t>
  </si>
  <si>
    <t>SR 52/Mast Dr to San Diego River Trail</t>
  </si>
  <si>
    <t>AT120</t>
  </si>
  <si>
    <t>SR 52 Bikeway – SR 52/Mast Drive to San Diego River Trail</t>
  </si>
  <si>
    <t>SR 56 Bikeway</t>
  </si>
  <si>
    <t>Azuaga St to Rancho Penasquitos</t>
  </si>
  <si>
    <t>AT121</t>
  </si>
  <si>
    <t>SR 56 Bikeway – Azuaga Street to Rancho Peñasquitos Boulevard</t>
  </si>
  <si>
    <t>El Camino Real to Caminito Pointe</t>
  </si>
  <si>
    <t>AT122</t>
  </si>
  <si>
    <t>SR 56 Bikeway – El Camino Real to Caminito Pointe</t>
  </si>
  <si>
    <t>SR 905 Connector</t>
  </si>
  <si>
    <t>E Beyer Blvd to U.S.-Mexico Border</t>
  </si>
  <si>
    <t>CC115</t>
  </si>
  <si>
    <t>SR 905 (Beyer Boulevard)</t>
  </si>
  <si>
    <t>East</t>
  </si>
  <si>
    <t>AT123</t>
  </si>
  <si>
    <t>SR 905 Corridor</t>
  </si>
  <si>
    <t>Sweetwater River Bikeway Ramps</t>
  </si>
  <si>
    <t>AT118</t>
  </si>
  <si>
    <t>SR 125 Corridor – Sweetwater Bikeway to East County Southern Loop</t>
  </si>
  <si>
    <t>Terrance Dr/Central Ave</t>
  </si>
  <si>
    <t>Adams to Wightman</t>
  </si>
  <si>
    <t>AT002</t>
  </si>
  <si>
    <t>Central Avenue Bikeway</t>
  </si>
  <si>
    <t>Off - Street and On - Street</t>
  </si>
  <si>
    <t>I - 8, I - 15, SR 94</t>
  </si>
  <si>
    <t>Uptown</t>
  </si>
  <si>
    <t>Fashion Valley to Downtown San Diego</t>
  </si>
  <si>
    <t>Old Town to Hillcrest</t>
  </si>
  <si>
    <t>Hillcrest to Balboa Park</t>
  </si>
  <si>
    <t>AT044</t>
  </si>
  <si>
    <t>AT014</t>
  </si>
  <si>
    <t>Uptown Bikeways: Park Boulevard Bikeway</t>
  </si>
  <si>
    <t>AT007</t>
  </si>
  <si>
    <t>Uptown Bikeways: Washington Street and Mission Valley Bikeways</t>
  </si>
  <si>
    <t>Vista Way Connector from Arcadia</t>
  </si>
  <si>
    <t>AT124</t>
  </si>
  <si>
    <t>Vista Way Connector</t>
  </si>
  <si>
    <t>SDIA Air Cargo Facility Improvements for cargo storage and handling</t>
  </si>
  <si>
    <t>SDIA Interior Northside Roadway</t>
  </si>
  <si>
    <t>GM01</t>
  </si>
  <si>
    <t>Otay Mesa CVEF Modernization</t>
  </si>
  <si>
    <t>Otay Mesa Port of Entry Commercial Vehicle Enforcement Facility (CVEF) modernization: Improvements to the CVEF to reflect GSA’s proposed Otay Mesa POE Modernization Project</t>
  </si>
  <si>
    <t>GM02</t>
  </si>
  <si>
    <t>OME POE Pilot Programs</t>
  </si>
  <si>
    <t>Pilot programs for streamlining commercial vehicle operations for reducing wait times at OME POE</t>
  </si>
  <si>
    <t>GM03</t>
  </si>
  <si>
    <t>Otay Mesa Southbound Truck Route</t>
  </si>
  <si>
    <t>Improvements to the Otay Mesa POE southbound truck route, including Otay Truck Route and La Media Road</t>
  </si>
  <si>
    <t>GM04</t>
  </si>
  <si>
    <t>Otay Mesa POE Bridge</t>
  </si>
  <si>
    <t>Otay Mesa Port of Entry: Bridge between POE and CVEF to coincide with improvements at both facilities</t>
  </si>
  <si>
    <t>GM07</t>
  </si>
  <si>
    <t>RBMS and Tolling Equipment</t>
  </si>
  <si>
    <t>Border Wait Times – SR 11 tolling equipment, and Regional Border Management System</t>
  </si>
  <si>
    <t>GM06</t>
  </si>
  <si>
    <t>Harbor Drive 2.0</t>
  </si>
  <si>
    <t>Designated Freight Route: Dedicated lanes (where feasible) and signal priority for truck freight along Harbor Drive between TAMT/Cesar Chavez Parkway, NCMT and connections to I-5. Includes freight signal prioritization, queue jumps, delineators, and signage. Generally aligned in the #1 lanes and median</t>
  </si>
  <si>
    <t>GM08</t>
  </si>
  <si>
    <t>I-5 Working Waterfront Access</t>
  </si>
  <si>
    <t>I-5 Working Waterfront Access Bottleneck Relief between SR 94 and SR 54</t>
  </si>
  <si>
    <t>GM09</t>
  </si>
  <si>
    <t>Vesta Bridge – Phase 1</t>
  </si>
  <si>
    <t>Vesta Bridge Phase 1 and operational improvements SR 15, Main, Harbor, and 32nd Streets</t>
  </si>
  <si>
    <t>GM05</t>
  </si>
  <si>
    <t>Harbor Drive Multimodal Corridor Improvements</t>
  </si>
  <si>
    <t>Harbor Drive Multimodal Corridor Improvements, including but not limited to: ITS systems expanding the Designated Freight Route, removing height and weight conflicts along the truck route, improvements at 28th Street and 32nd Street, pedestrian crossings and bridges, various truck improvements, bikeway accommodations, streetscape, safety, and parking improvements</t>
  </si>
  <si>
    <t>TL07</t>
  </si>
  <si>
    <t>Oceanside to downtown San Diego (Build Sorrento Mesa and UTC tunnels, add station at Balboa Avenue)</t>
  </si>
  <si>
    <t>TL06</t>
  </si>
  <si>
    <t>Commuter Rail 398</t>
  </si>
  <si>
    <t>Oceanside to downtown San Diego (Build Del Mar tunnel, add stations at Central Mobility Hub and Camp Pendleton, and Grade Separation at Leucadia Boulevard)</t>
  </si>
  <si>
    <t>TL05</t>
  </si>
  <si>
    <t>Oceanside to downtown San Diego (includes upgrades to Pacific Surfliner/COASTER/Metrolink/Freight LOSSAN services from Orange County to Downtown San Diego, add station at Gaslamp)</t>
  </si>
  <si>
    <t>TL13</t>
  </si>
  <si>
    <t>LRT 510</t>
  </si>
  <si>
    <t>TL12</t>
  </si>
  <si>
    <t>North Park to Downtown San Diego via 30th St, Golden Hill</t>
  </si>
  <si>
    <t>Trolley</t>
  </si>
  <si>
    <t>La Mesa to Ocean Beach via Mid-City, Hillcrest, Old Town</t>
  </si>
  <si>
    <t>TL19</t>
  </si>
  <si>
    <t>Rapid 10</t>
  </si>
  <si>
    <t>La Mesa to Ocean Beach via Mid-City, Hillcrest, Old Town (Light version of Rapid)</t>
  </si>
  <si>
    <t>I-15, CMH, SR 94, SR 125, SB2S</t>
  </si>
  <si>
    <t>TL20</t>
  </si>
  <si>
    <t xml:space="preserve">La Mesa to Ocean Beach via Mid-City, Hillcrest, Central Mobility Hub (Full version of Rapid) </t>
  </si>
  <si>
    <t>I-15, SR 94, SR 125, CMH, S2BS</t>
  </si>
  <si>
    <t>Rapid</t>
  </si>
  <si>
    <t>Spring Valley to SDSU via Southeast San Diego, Downtown, Hillcrest, Mid-City</t>
  </si>
  <si>
    <t>TL22</t>
  </si>
  <si>
    <t>Rapid 12</t>
  </si>
  <si>
    <t>Spring Valley to Downtown via Southeast San Diego (Full version of Rapid) I-15, SR 94, SR 125, CMH</t>
  </si>
  <si>
    <t>I-15, SR 94, SR 125, CMH</t>
  </si>
  <si>
    <t>TL21</t>
  </si>
  <si>
    <t>Spring Valley to Downtown via Southeast San Diego (Light version of Rapid)</t>
  </si>
  <si>
    <t>Point Loma to Kearny Mesa via Old Town, Linda Vista</t>
  </si>
  <si>
    <t>TL23</t>
  </si>
  <si>
    <t>Rapid 28</t>
  </si>
  <si>
    <t>Point Loma to Kearny Mesa via Central Mobility Hub, Linda Vista</t>
  </si>
  <si>
    <t>I-8, I-15, CCT, SB2S</t>
  </si>
  <si>
    <t>Shuttle</t>
  </si>
  <si>
    <t>Old Town to Sorrento Mesa via Pacific Beach, La Jolla, UTC</t>
  </si>
  <si>
    <t>TL24</t>
  </si>
  <si>
    <t>Rapid 30</t>
  </si>
  <si>
    <t>Balboa Station to Sorrento Mesa via Pacific Beach, La Jolla, UTC</t>
  </si>
  <si>
    <t>Airport Express</t>
  </si>
  <si>
    <t>Fashion Valley to UTC/UC San Diego via Linda Vista and Clairemont</t>
  </si>
  <si>
    <t>TL25</t>
  </si>
  <si>
    <t>Rapid 41</t>
  </si>
  <si>
    <t>Transit Lanes</t>
  </si>
  <si>
    <t>El Cajon Transit Center to San Diego International Airport ITC via SR 94, City College (peak only)</t>
  </si>
  <si>
    <t>Other</t>
  </si>
  <si>
    <t>Solana Beach to Sabre Springs Rapid station via Carmel Valley</t>
  </si>
  <si>
    <t>TL026</t>
  </si>
  <si>
    <t>Rapid 103</t>
  </si>
  <si>
    <t>Solana Beach to Sabre Springs via Del Mar Heights and SR 56</t>
  </si>
  <si>
    <t>TL027</t>
  </si>
  <si>
    <t>Rapid 104</t>
  </si>
  <si>
    <t xml:space="preserve">Sorrento Valley to Sabre Springs via SR 56 </t>
  </si>
  <si>
    <t>--</t>
  </si>
  <si>
    <t>Kearny Mesa to Downtown via Mission Valley</t>
  </si>
  <si>
    <t>TL28</t>
  </si>
  <si>
    <t>Rapid 120</t>
  </si>
  <si>
    <t>I-8, I-15, CCT, CMH</t>
  </si>
  <si>
    <t>South Bay Rapid (Otay Mesa to Downtown) and Otay Mesa ITC (formerly Route 628)</t>
  </si>
  <si>
    <t>SAN47 – Jan 2019</t>
  </si>
  <si>
    <t>Temecula (peak only) Extension of Escondido to Downtown Rapid (formerly Route 610)</t>
  </si>
  <si>
    <t>TL29</t>
  </si>
  <si>
    <t>Rapid 235</t>
  </si>
  <si>
    <t>Escondido to Downtown San Diego via I-15 (DAR stations)</t>
  </si>
  <si>
    <t>I-8, SR 56, SR 94, CCT, North County Corridor, SB2S</t>
  </si>
  <si>
    <t>TL30</t>
  </si>
  <si>
    <t>Rapid 237</t>
  </si>
  <si>
    <t>UC San Diego to Rancho Bernardo via Sorrento Valley and Carroll Canyon</t>
  </si>
  <si>
    <t>SR 56, CCT, SB2S</t>
  </si>
  <si>
    <t>TL31</t>
  </si>
  <si>
    <t>Rapid 238</t>
  </si>
  <si>
    <t>TL32</t>
  </si>
  <si>
    <t>Rapid 292</t>
  </si>
  <si>
    <t>Pacific Beach to Kearny Mesa (Light version of Rapid)</t>
  </si>
  <si>
    <t>TL033</t>
  </si>
  <si>
    <t>Pacific Beach to Otay Mesa via Kearny Mesa, El Cajon, Jamacha, and Otay Lakes (Full version of Rapid)</t>
  </si>
  <si>
    <t>I-8, I-15, SR 94, CCT, SB2S</t>
  </si>
  <si>
    <t>TL34</t>
  </si>
  <si>
    <t>Rapid 293</t>
  </si>
  <si>
    <t>Imperial Beach to Otay Ranch via Palomar Street</t>
  </si>
  <si>
    <t>TL35</t>
  </si>
  <si>
    <t>Rapid 295</t>
  </si>
  <si>
    <t>South Bay to Sorrento Valley via La Mesa and Kearny Mesa</t>
  </si>
  <si>
    <t>I-8, I-15, SR 94, SR 125, CCT</t>
  </si>
  <si>
    <t>Double tracking (20-minute peak frequencies and 120-minute off-peak frequencies)</t>
  </si>
  <si>
    <t>Double tracking (20-minute peak frequencies and 60-minute off-peak frequencies, grade separations at Leucadia Blvd, stations/platforms at Convention Center/Gaslamp Quarter and Del Mar Fairgrounds, and extension to Camp Pendleton)</t>
  </si>
  <si>
    <t>Double tracking (completes double tracking; includes Del Mar Tunnel) plus 2 grade separations</t>
  </si>
  <si>
    <t>SPRINTER efficiency improvements (20-minute frequencies by 2025); double tracking Oceanside to Escondido for 10-minute frequencies and six rail grade separations at El Camino Real, Melrose Dr, Vista Village Dr/Main St, North Dr, Civic Center, Auto Pkwy and Mission Ave</t>
  </si>
  <si>
    <t>TL10</t>
  </si>
  <si>
    <t>LRT 399</t>
  </si>
  <si>
    <t>SPRINTER (Oceanside to Escondido, Double-tracking and Grade Separations at El Camino Real, Melrose Drive, Vista Village Drive/ Main Street, North Drive, Civic Center, Auto Parkway and Mission Avenue)</t>
  </si>
  <si>
    <t>TL11</t>
  </si>
  <si>
    <t xml:space="preserve">SPRINTER (Oceanside to Escondido, Extension to North County Fair) </t>
  </si>
  <si>
    <t>I-5 NCC, I-15</t>
  </si>
  <si>
    <t>Branch Extension to Westfield North County</t>
  </si>
  <si>
    <t>Carlsbad to Escondido Transit Center via Palomar Airport Rd</t>
  </si>
  <si>
    <t>TL36</t>
  </si>
  <si>
    <t>Rapid 440</t>
  </si>
  <si>
    <t xml:space="preserve">Carlsbad to Escondido Transit Center via Palomar Airport Road </t>
  </si>
  <si>
    <t>TL38</t>
  </si>
  <si>
    <t>Rapid 450</t>
  </si>
  <si>
    <t>Oceanside to Escondido via Palomar Airport Road and SR 78 (Full version of Rapid)</t>
  </si>
  <si>
    <t>TL37</t>
  </si>
  <si>
    <t xml:space="preserve">Oceanside to Escondido via Palomar Airport Road and SR 78 (Light version of Rapid) </t>
  </si>
  <si>
    <t>Downtown Escondido to East Escondido</t>
  </si>
  <si>
    <t>TL39</t>
  </si>
  <si>
    <t>Rapid 471</t>
  </si>
  <si>
    <t>Phase I - Solana Beach to UTC/UC San Diego via Hwy 101 Coastal Communities, Carmel Valley</t>
  </si>
  <si>
    <t>TL40</t>
  </si>
  <si>
    <t>Rapid 473</t>
  </si>
  <si>
    <t>Oceanside to Solana Beach to UTC/UC San Diego via Highway 101 Coastal Communities, Carmel Valley</t>
  </si>
  <si>
    <t>SR 56, CCT, North County Corridor, SB2S</t>
  </si>
  <si>
    <t>Phase II - Oceanside to Solana Beach via Hwy 101 Coastal Communities</t>
  </si>
  <si>
    <t>Oceanside to Vista via Mission Ave/Santa Fe Rd Corridor</t>
  </si>
  <si>
    <t>TL41</t>
  </si>
  <si>
    <t>Rapid 474</t>
  </si>
  <si>
    <t>Oceanside to Vista via Mission Avenue/Santa Fe Road Corridor</t>
  </si>
  <si>
    <t>Camp Pendleton to Carlsbad Village via College Blvd, Plaza Camino Real</t>
  </si>
  <si>
    <t>TL42</t>
  </si>
  <si>
    <t>Rapid 477</t>
  </si>
  <si>
    <t xml:space="preserve">Carlsbad Village to SR 76 via College Boulevard, Plaza Camino Real </t>
  </si>
  <si>
    <t>Mid-Coast Trolley Extension</t>
  </si>
  <si>
    <t>SAN25 SAN23 – Sep 2021</t>
  </si>
  <si>
    <t xml:space="preserve">Blue Line (San Ysidro to UTC, Double/Third tracking and Grade Separations at Taylor/Ash) </t>
  </si>
  <si>
    <t>I-8, I-15, SR94, CCT, CMH</t>
  </si>
  <si>
    <t>Blue Line (San Ysidro to UTC, Double/Third tracking and Grade Separations at 28th Street, 32nd Street, E Street, H Street, Palomar St, and Blue/ Orange Track Connections at 12th/ Imperial)</t>
  </si>
  <si>
    <t>Phase I - Blue Line Frequency Enhancements and rail grade separations at 28th St, 32nd St, E St, H St, Palomar St, and Blue/Orange Track Connection at 12th/Imperial</t>
  </si>
  <si>
    <t>Phase II - Blue Line rail grade separations at Taylor St and Ash St</t>
  </si>
  <si>
    <t>Orange Line Frequency Enhancements and four rail grade separations at Euclid Ave, Broadway/Lemon Grove Ave, Allison Ave/University Ave, Severin Dr</t>
  </si>
  <si>
    <t>TL014</t>
  </si>
  <si>
    <t>LRT 520</t>
  </si>
  <si>
    <t>TL015</t>
  </si>
  <si>
    <t>I - 8, I - 15, SR 125, CMH, SB2S</t>
  </si>
  <si>
    <t>Orange Line Frequency Enhancements</t>
  </si>
  <si>
    <t>Green Line Frequency Enhancements</t>
  </si>
  <si>
    <t>TL16</t>
  </si>
  <si>
    <t>LRT 530</t>
  </si>
  <si>
    <t>Green Line (Santee to Downtown, Double/Third tracking and Grade Separations)</t>
  </si>
  <si>
    <t>I-15, SR 94, SR 125, CCT, CMH, SB2S</t>
  </si>
  <si>
    <t>TL17</t>
  </si>
  <si>
    <t xml:space="preserve">Green Line (Santee to Downtown, Double/Third tracking and Grade Separations) </t>
  </si>
  <si>
    <t>Downtown San Diego: Little Italy to East Village</t>
  </si>
  <si>
    <t>Hillcrest/Balboa Park/Downtown San Diego Loop</t>
  </si>
  <si>
    <t>30th St to Downtown San Diego via North Park/ Golden Hill</t>
  </si>
  <si>
    <t>Streetcar</t>
  </si>
  <si>
    <t>SDSU to Downtown via El Cajon Blvd/Mid-City (transition of Mid-City Rapid to Trolley)</t>
  </si>
  <si>
    <t>UTC to COASTER Connection (extension of Route 510)</t>
  </si>
  <si>
    <t>Phase I - San Ysidro to Kearny Mesa via Chula Vista via Highland Ave/4th Ave, National City, Southeast San Diego, Mid-City, and Mission Valley</t>
  </si>
  <si>
    <t>ITC</t>
  </si>
  <si>
    <t>Phase II - Kearny Mesa to Carmel Valley</t>
  </si>
  <si>
    <t>Pacific Beach to El Cajon Transit Center</t>
  </si>
  <si>
    <t>Mission Beach to La Jolla via Pacific Beach</t>
  </si>
  <si>
    <t>TL01</t>
  </si>
  <si>
    <t>Commuter Rail 581</t>
  </si>
  <si>
    <t>581: Downtown to El Cajon via SDSU and La Mesa 581B: Central Mobility Hub to El Cajon via SDSU and La Mesa</t>
  </si>
  <si>
    <t>I-15, SR 94, SR 125, CMH, SB2S</t>
  </si>
  <si>
    <t>TL03</t>
  </si>
  <si>
    <t>Commuter Rail 582</t>
  </si>
  <si>
    <t>National City to U.S. Border</t>
  </si>
  <si>
    <t>TL02</t>
  </si>
  <si>
    <t>Sorrento Mesa to National City via UTC, Kearny Mesa, and University Heights</t>
  </si>
  <si>
    <t>I-8, I-15, SR 94, CCT</t>
  </si>
  <si>
    <t>TL04</t>
  </si>
  <si>
    <t>Commuter Rail 583</t>
  </si>
  <si>
    <t>Central Mobility Hub to U.S. Border via downtown San Diego</t>
  </si>
  <si>
    <t>SPRINTER Express</t>
  </si>
  <si>
    <t>TL43</t>
  </si>
  <si>
    <t>Rapid 625</t>
  </si>
  <si>
    <t>SDSU to Palomar Station via East San Diego, Southeast San Diego, National City</t>
  </si>
  <si>
    <t>TL44</t>
  </si>
  <si>
    <t>Rapid 630</t>
  </si>
  <si>
    <t xml:space="preserve">Iris Trolley/Palomar to Kearny Mesa via I-5/163 and City College </t>
  </si>
  <si>
    <t>I-8, I-15, SR 94, CCT, CMH</t>
  </si>
  <si>
    <t>Coaster</t>
  </si>
  <si>
    <t>Eastlake to Palomar Trolley via Main St Corridor</t>
  </si>
  <si>
    <t>TL45</t>
  </si>
  <si>
    <t>Rapid 635</t>
  </si>
  <si>
    <t>Eastlake to Palomar Trolley via Main Street Corridor</t>
  </si>
  <si>
    <t>Sprinter</t>
  </si>
  <si>
    <t>SDSU to Spring Valley via East San Diego, Lemon Grove, Skyline</t>
  </si>
  <si>
    <t>North Park to 32nd St Trolley Station via Golden Hill</t>
  </si>
  <si>
    <t>TL46</t>
  </si>
  <si>
    <t>Rapid 637</t>
  </si>
  <si>
    <t>North Park to 32nd Street Trolley Station via Golden Hill</t>
  </si>
  <si>
    <t>Iris Trolley Station to Otay Mesa via Otay, Airway Dr, SR 905 Corridor</t>
  </si>
  <si>
    <t>TL47</t>
  </si>
  <si>
    <t>Rapid 638</t>
  </si>
  <si>
    <t>Iris Trolley to Otay Mesa via Otay, Airway Drive, SR 905 Corridor</t>
  </si>
  <si>
    <t>TL48</t>
  </si>
  <si>
    <t>Rapid 640</t>
  </si>
  <si>
    <t>San Ysidro to Central Mobility Hub via I-5 and City College</t>
  </si>
  <si>
    <t>Chula Vista to Palomar Airport Rd Business Park via I-805/I-5 (peak only)</t>
  </si>
  <si>
    <t>Mid-City to Palomar Airport Rd via Kearny Mesa/I-805/I-5</t>
  </si>
  <si>
    <t>H St Trolley Station to Millennia via H St Corridor, Southwestern College</t>
  </si>
  <si>
    <t>TL49</t>
  </si>
  <si>
    <t>Rapid 709</t>
  </si>
  <si>
    <t>H Street Trolley Station to Millennia via H Street Corridor, Southwestern College</t>
  </si>
  <si>
    <t>El Cajon to UTC via Santee, SR 52, I-805</t>
  </si>
  <si>
    <t>TL50</t>
  </si>
  <si>
    <t>Rapid 870</t>
  </si>
  <si>
    <t>El Cajon to UTC via Santee</t>
  </si>
  <si>
    <t>SR 52, I-805 I-8, I-15, SR 125, SB2S</t>
  </si>
  <si>
    <t>El Cajon to Sorrento Mesa via SR 52, Kearny Mesa</t>
  </si>
  <si>
    <t>TL51</t>
  </si>
  <si>
    <t>Rapid 890</t>
  </si>
  <si>
    <t>El Cajon to Sorrento Mesa via Santee</t>
  </si>
  <si>
    <t>SR 52, I-805 I-5 NCC, I-8, I-15, SR 125, SB2S</t>
  </si>
  <si>
    <t>Extension of Iris Trolley Station to Otay Mesa Port of Entry (POE) route with new service to Otay Mesa East POE and Imperial Beach</t>
  </si>
  <si>
    <t>TL59</t>
  </si>
  <si>
    <t>Rapid 950</t>
  </si>
  <si>
    <t>Otay Mesa POE to Imperial Beach via 905 (Full version of Rapid)</t>
  </si>
  <si>
    <t>TL53</t>
  </si>
  <si>
    <t>Otay Mesa POE to Imperial Beach via 905</t>
  </si>
  <si>
    <t>Coronado to Downtown via Coronado Bridge</t>
  </si>
  <si>
    <t>TL52</t>
  </si>
  <si>
    <t>Rapid 910</t>
  </si>
  <si>
    <t>Other Improvements (Vehicles, transit system rehabilitation, maintenance facilities, ITS, regulatory compliance, Park and Ride, transit center expansions)</t>
  </si>
  <si>
    <t>Local Bus Routes - 15 minutes in key corridors</t>
  </si>
  <si>
    <t>San Diego International Airport ITC and I-5 Direct Connector Ramps</t>
  </si>
  <si>
    <t>Phase I - San Ysidro ITC</t>
  </si>
  <si>
    <t>Local Bus Routes - 10 minutes in key corridors</t>
  </si>
  <si>
    <t>Phase II - San Ysidro ITC</t>
  </si>
  <si>
    <t>448/449</t>
  </si>
  <si>
    <t>San Marcos Shuttle1</t>
  </si>
  <si>
    <t>640A/640B</t>
  </si>
  <si>
    <t>Route 640A: I-5 - San Ysidro to Old Town Transit Center via City College; 640B: I-5 Iris Trolley/Palomar to Kearny Mesa via Chula Vista, National City and City College</t>
  </si>
  <si>
    <t>688/689/690</t>
  </si>
  <si>
    <t>SR 15 from 
I-805 to I-8</t>
  </si>
  <si>
    <t>Addition of two Transit Lanes for routes 235, 280/290, 653, and Airport Express Route to the cross border facility in Otay Mesa</t>
  </si>
  <si>
    <t>SR 163 DARs</t>
  </si>
  <si>
    <t>Kearny Mesa to Downtown via SR 163. Stations at Sharp/Children's Hospital, University Ave, and Fashion Valley Transit Center</t>
  </si>
  <si>
    <t>TL56</t>
  </si>
  <si>
    <t>Airport Connection Automated People Mover</t>
  </si>
  <si>
    <t>Central Mobility Hub to Airport via Car Rental Lot and Harbor Island East Basin</t>
  </si>
  <si>
    <t>TL58</t>
  </si>
  <si>
    <t>Ferry</t>
  </si>
  <si>
    <t>San Diego – Coronado – Military Ferry</t>
  </si>
  <si>
    <t>SR 94, CMH</t>
  </si>
  <si>
    <t>TL57</t>
  </si>
  <si>
    <t>San Ysidro Mobility Hub</t>
  </si>
  <si>
    <t>TL18</t>
  </si>
  <si>
    <t>Tram 555</t>
  </si>
  <si>
    <t>Tram: Downtown to Logan Heights, Golden Hill, South Park, North Park, University Heights, Hillcrest</t>
  </si>
  <si>
    <t>TL67</t>
  </si>
  <si>
    <t>Transit Leap</t>
  </si>
  <si>
    <t>Transit Fare Subsidies</t>
  </si>
  <si>
    <t>TL65</t>
  </si>
  <si>
    <t>Local Bus Route Enhanced Frequencies – ten minutes in key corridors</t>
  </si>
  <si>
    <t>Included with Operations Costs</t>
  </si>
  <si>
    <t>TL62</t>
  </si>
  <si>
    <t>Vehicle Purchases and Replacements (including spares)</t>
  </si>
  <si>
    <t>TL09</t>
  </si>
  <si>
    <t>Commuter Rail Maintenance Facilities</t>
  </si>
  <si>
    <t>Systemwide Operations Costs</t>
  </si>
  <si>
    <t>TL66</t>
  </si>
  <si>
    <t>TL64</t>
  </si>
  <si>
    <t>TL61</t>
  </si>
  <si>
    <t>TL08</t>
  </si>
  <si>
    <t>TL63</t>
  </si>
  <si>
    <t>TL60</t>
  </si>
  <si>
    <t>Misc - Mobility Hubs and Flexible Fleets</t>
  </si>
  <si>
    <t>MH1</t>
  </si>
  <si>
    <t>Mobility Hub Amenities</t>
  </si>
  <si>
    <t>Mobility Hub amenities including secure micromobility parking and e-charging, interactive travel kiosks, electric vehicle charging infrastructure, passenger loading zones, parcel delivery lockers, and carshare parking</t>
  </si>
  <si>
    <t>MH2</t>
  </si>
  <si>
    <t>MH3</t>
  </si>
  <si>
    <t>MHLA1</t>
  </si>
  <si>
    <t>Central Mobility Hub Land Acquisition</t>
  </si>
  <si>
    <t>Central Mobility Hub land acquisition</t>
  </si>
  <si>
    <t>MHLA2</t>
  </si>
  <si>
    <t>Other Mobility Hub Land Acquisition</t>
  </si>
  <si>
    <t>Land acquisition for additional future Mobility Hub anchor stations</t>
  </si>
  <si>
    <t>CCSI1</t>
  </si>
  <si>
    <t>CompleteStreetsImprovements</t>
  </si>
  <si>
    <t>Complete streets improvements within Mobility Hubs such as pedestrian, micromobility, and other traffic calming treatments that complement the Adopted Regional Bike Network.</t>
  </si>
  <si>
    <t>CCSI2</t>
  </si>
  <si>
    <t>FF1</t>
  </si>
  <si>
    <t>Flexible Fleets Operations</t>
  </si>
  <si>
    <t>Operations for Flexible Fleet services including micromobility, ridehail/carshare, rideshare microtransit, and last mile delivery</t>
  </si>
  <si>
    <t>FF2</t>
  </si>
  <si>
    <t>FF3</t>
  </si>
  <si>
    <t>Misc - Next Operating System</t>
  </si>
  <si>
    <t>NO01</t>
  </si>
  <si>
    <t>Data Hub</t>
  </si>
  <si>
    <t>High speed data analytics, data repository, and data performance management platform that will bring together public transportation data and develop a public–private information exchange with companies such as TNCs</t>
  </si>
  <si>
    <t>NO02</t>
  </si>
  <si>
    <t>Curb Access and Parking</t>
  </si>
  <si>
    <t>Dynamic management of curb including access and pricing rules</t>
  </si>
  <si>
    <t>NO03</t>
  </si>
  <si>
    <t>Transit Optimization</t>
  </si>
  <si>
    <t>Dynamic transit routing, scheduling, and communications</t>
  </si>
  <si>
    <t>NO04</t>
  </si>
  <si>
    <t>Mobility as a Service</t>
  </si>
  <si>
    <t>Application to plan, book, and pay across public and private shared services</t>
  </si>
  <si>
    <t>NO05</t>
  </si>
  <si>
    <t>Smart Intersections</t>
  </si>
  <si>
    <t>Intersection safety and signal timing systems that give priority to transit, freight, and emergency vehicles and reduce intersection vehicle and pedestrian conflicts</t>
  </si>
  <si>
    <t>NO06</t>
  </si>
  <si>
    <t>Next Generation ICMS</t>
  </si>
  <si>
    <t>Provide coordinated response and control for real-time operations across freeway, arterials, and transit networks</t>
  </si>
  <si>
    <t>NO07</t>
  </si>
  <si>
    <t>Regional Border Management System</t>
  </si>
  <si>
    <t>Regional Border Management System with wait times and dynamic tolling to reduce crossborder wait times</t>
  </si>
  <si>
    <t>NO08</t>
  </si>
  <si>
    <t>Systems and Software</t>
  </si>
  <si>
    <t>Enables regional transportation system operators to collect, analyze, and share data to improve transportation systems management and operations</t>
  </si>
  <si>
    <t>NO09</t>
  </si>
  <si>
    <t>Operations</t>
  </si>
  <si>
    <t>Next OS Ongoing Operations and Future System Upgrades</t>
  </si>
  <si>
    <t>Misc - Supporting Policies and Programs by 2050</t>
  </si>
  <si>
    <t>Land Use and Regional Growth</t>
  </si>
  <si>
    <t>Planning and Capital Mobility Hub/Smart Growth/Vehicle Miles Traveled Reduction Grants</t>
  </si>
  <si>
    <t>Member Agency Resources to enhance development review/processes/update policies</t>
  </si>
  <si>
    <t>Affordable Housing Grant Program</t>
  </si>
  <si>
    <t>Climate Action Planning</t>
  </si>
  <si>
    <t>CAP Monitoring Program</t>
  </si>
  <si>
    <t>CAP Implementation Grants</t>
  </si>
  <si>
    <t>Regional Carbon Reduction Program Management</t>
  </si>
  <si>
    <t>Climate Adaptation and Resilience</t>
  </si>
  <si>
    <t>Climate Adaptation and Resilience Program</t>
  </si>
  <si>
    <t>Nature-based Climate Solutions</t>
  </si>
  <si>
    <t>Resilient Capital Grants and Innovative Solutions</t>
  </si>
  <si>
    <t>Electric Vehicles</t>
  </si>
  <si>
    <t>Incentives for Zero-Emission Vehicles</t>
  </si>
  <si>
    <t>EV Charging Stations</t>
  </si>
  <si>
    <t>Hydrogen Fueling Stations</t>
  </si>
  <si>
    <t>Zero-Emission Buses and Infrastructure</t>
  </si>
  <si>
    <t>Goods Movement Vehicles and Infrastructure</t>
  </si>
  <si>
    <t>Parking and Curb Management</t>
  </si>
  <si>
    <t>Member agency resource/coordination</t>
  </si>
  <si>
    <t>GO by BIKE</t>
  </si>
  <si>
    <t>TDM Innovation and Shared Streets Grants</t>
  </si>
  <si>
    <t>E-bike incentive</t>
  </si>
  <si>
    <t>Program Administration</t>
  </si>
  <si>
    <t>Rideshare Incentive Program</t>
  </si>
  <si>
    <t>Marketing, Outreach, and Education</t>
  </si>
  <si>
    <t>TDM Ordinance</t>
  </si>
  <si>
    <t>Member agency project resource/coordination</t>
  </si>
  <si>
    <t>Community Based Education</t>
  </si>
  <si>
    <t>Capital and Planning grants</t>
  </si>
  <si>
    <t>Misc - Other Systemwide Costs</t>
  </si>
  <si>
    <t>Local Streets and Roads</t>
  </si>
  <si>
    <t>Local Bike Program</t>
  </si>
  <si>
    <t>Debt Service</t>
  </si>
  <si>
    <t>Highway Total</t>
  </si>
  <si>
    <t>Transit Total</t>
  </si>
  <si>
    <t>Higway Maintenance and Operations</t>
  </si>
  <si>
    <t>Active TDM and SIS</t>
  </si>
  <si>
    <t>Rural Corridors</t>
  </si>
  <si>
    <t>Transit Capital</t>
  </si>
  <si>
    <t>Transit Operations</t>
  </si>
  <si>
    <t>Flexible Fleets</t>
  </si>
  <si>
    <t>Land Use</t>
  </si>
  <si>
    <t>Climate Adaption and Resilience</t>
  </si>
  <si>
    <t>TDM grants</t>
  </si>
  <si>
    <t>Zero-Emissions Vehicles and Infrastructure</t>
  </si>
  <si>
    <t>Parking Management</t>
  </si>
  <si>
    <t>Expenditure Category</t>
  </si>
  <si>
    <t>Subcategory</t>
  </si>
  <si>
    <t>FY 2021-2025</t>
  </si>
  <si>
    <t>FY 2026-2035</t>
  </si>
  <si>
    <t>FY 2036-2050</t>
  </si>
  <si>
    <t>Managed Lanes</t>
  </si>
  <si>
    <t>Active TDM/SIS</t>
  </si>
  <si>
    <t>Connectors</t>
  </si>
  <si>
    <t>Direct Access Ramps (DAR)</t>
  </si>
  <si>
    <t>Operations and Maintenance</t>
  </si>
  <si>
    <t>Adopted Regional Bike Network</t>
  </si>
  <si>
    <t>Subtotal</t>
  </si>
  <si>
    <t>Capital</t>
  </si>
  <si>
    <t>Vehicles</t>
  </si>
  <si>
    <t>Complete Streets Improvements</t>
  </si>
  <si>
    <t>Central Mobility Hub and other Land Acquisitions</t>
  </si>
  <si>
    <t>Flexible Fleet Operations</t>
  </si>
  <si>
    <t>Next OS Elements</t>
  </si>
  <si>
    <t>Transportation Demand Mangement</t>
  </si>
  <si>
    <t>Other Supporting Policies and Programs</t>
  </si>
  <si>
    <t>Local Bike Projects</t>
  </si>
  <si>
    <t>Grand Total</t>
  </si>
  <si>
    <t>Complete Corridors</t>
  </si>
  <si>
    <t>Next OS</t>
  </si>
  <si>
    <t>Programs</t>
  </si>
  <si>
    <t>Local Projects</t>
  </si>
  <si>
    <t>FY 2014-2020</t>
  </si>
  <si>
    <t>FY 2021-2035</t>
  </si>
  <si>
    <t>Major New Facilities</t>
  </si>
  <si>
    <t>Misc Capital/Rehab/Replacement</t>
  </si>
  <si>
    <t>ADA and Specialized Transportation Services</t>
  </si>
  <si>
    <t>High Speed Rail</t>
  </si>
  <si>
    <t>Highways</t>
  </si>
  <si>
    <t>Operations/Maintenance/Rehabilitation</t>
  </si>
  <si>
    <t>Managed Lanes and Highway Improvements</t>
  </si>
  <si>
    <t>Smart Growth Incentive Program</t>
  </si>
  <si>
    <t>Regional Rail Grade Separations</t>
  </si>
  <si>
    <t>Active Transportation Program</t>
  </si>
  <si>
    <t>Transportation Systems and Demand Management</t>
  </si>
  <si>
    <t>Active Transportation/Systems Management/Demand Management</t>
  </si>
  <si>
    <t>Transit</t>
  </si>
  <si>
    <t xml:space="preserve">Local Streets </t>
  </si>
  <si>
    <t>Other supporting policies and Programs from 2021 RTP:</t>
  </si>
  <si>
    <t>Managed Lanes Total</t>
  </si>
  <si>
    <t>I-805 (SR 52 to Carrol Canyon Rd)</t>
  </si>
  <si>
    <t>Highway Projects Total</t>
  </si>
  <si>
    <t>Operational Improvements Total</t>
  </si>
  <si>
    <t>Managed Lane Connectors Total</t>
  </si>
  <si>
    <t>Freeway Connectors Total</t>
  </si>
  <si>
    <t>Active Transportation Total</t>
  </si>
  <si>
    <t>Goods Movement Total</t>
  </si>
  <si>
    <t>Other Total</t>
  </si>
  <si>
    <t>2050</t>
  </si>
  <si>
    <t>Airport Express Routes</t>
  </si>
  <si>
    <t xml:space="preserve">Overall Total </t>
  </si>
  <si>
    <t>Overall Total</t>
  </si>
  <si>
    <t>Changed to managed lane project</t>
  </si>
  <si>
    <t>SR 11/SR 905 (SR 125)</t>
  </si>
  <si>
    <t>ATDM/SIS Total</t>
  </si>
  <si>
    <t>SR 79</t>
  </si>
  <si>
    <t>Rural Corridors Total</t>
  </si>
  <si>
    <t>Misc. Complete Corridors Projects</t>
  </si>
  <si>
    <t>Misc. Complete Corridors Total</t>
  </si>
  <si>
    <t>Direct Access Ramps</t>
  </si>
  <si>
    <t>Direct Access Ramp Total</t>
  </si>
  <si>
    <t>Highway Operational Improvements</t>
  </si>
  <si>
    <t>I-5 (SR78)</t>
  </si>
  <si>
    <t>Partially changed to managed lane project</t>
  </si>
  <si>
    <t>2C to 4C</t>
  </si>
  <si>
    <t>4F to 8F</t>
  </si>
  <si>
    <t>4T to 8F</t>
  </si>
  <si>
    <t>4F/6F to 6F</t>
  </si>
  <si>
    <t>2C/4C to 4C</t>
  </si>
  <si>
    <t>4C to 6C</t>
  </si>
  <si>
    <t>Other supporting policies and programs</t>
  </si>
  <si>
    <t>40-year funding (in YOE millions)</t>
  </si>
  <si>
    <t>30-year funding (in 2020 millions)</t>
  </si>
  <si>
    <t>2021 (in 2020 millions)</t>
  </si>
  <si>
    <t>2015 (in YOE millions)</t>
  </si>
  <si>
    <t>Active Transportation Demand Management/Smart Intersection Systems</t>
  </si>
  <si>
    <t>Route 688: San Ysidro to Sorrento Mesa via I-805/ I-15/SR 52 Corridors (peak only);  Route 689: Otay Mesa Port of Entry (POE) to UTC/Torrey Pines via Otay Ranch/ Millennia, I-805 Corridor (Peak Only); Route 690: Mid-City to Sorrento Mesa via I-805 Corridor (Peak Only)</t>
  </si>
  <si>
    <t>Orange Line (El Cajon to Downtown, Double/ Third tracking and Grade Separations at Euclid Ave nue , Broadway/ Lemon Grove Ave nue , Allison Ave nue /University Ave nue , and Severin Dr ive )</t>
  </si>
  <si>
    <t>Orange Line (El Cajon to Downtown, Double/ Third tracking ) I - 8, I - 15, SR 125, CCT, CMH</t>
  </si>
  <si>
    <t>TL66, 61, Systemwide Operating Costs</t>
  </si>
  <si>
    <t>2021 Draft RTP (2020 millions)</t>
  </si>
  <si>
    <t>2015 RTP (YOE millions)</t>
  </si>
  <si>
    <t>High-Speed Rail</t>
  </si>
  <si>
    <t>Highway Operations</t>
  </si>
  <si>
    <t>Flexible Fleets Total</t>
  </si>
  <si>
    <t>Supporting Policies and Programs Total</t>
  </si>
  <si>
    <t>Next OS Total</t>
  </si>
  <si>
    <t>Transportation Demand Management</t>
  </si>
  <si>
    <t>Regional Bike Network</t>
  </si>
  <si>
    <t>Regional Bike Network Total</t>
  </si>
  <si>
    <t>Highway Operations Total</t>
  </si>
  <si>
    <t>2015 Plan</t>
  </si>
  <si>
    <t>2021 Plan</t>
  </si>
  <si>
    <t>Commuter Services (Vanpool, bike parking, guaranteed ride home)</t>
  </si>
  <si>
    <t>4am - 12am</t>
  </si>
  <si>
    <t>5am - 12:30am</t>
  </si>
  <si>
    <t>Airport/Downtown Shuttle</t>
  </si>
  <si>
    <t>Local Bus</t>
  </si>
  <si>
    <t>Hillary TC to SV via Carroll Cyn/Miramar Rd Business parks</t>
  </si>
  <si>
    <t>7am - 5pm</t>
  </si>
  <si>
    <t>45 pk</t>
  </si>
  <si>
    <t>North University City Coaster Connection</t>
  </si>
  <si>
    <t>Torrey Pines Coaster Connection</t>
  </si>
  <si>
    <t>UCSD Coaster Connection</t>
  </si>
  <si>
    <t>Carroll Canyon Coaster Connection</t>
  </si>
  <si>
    <t>Sorrento Mesa Coaster Connection</t>
  </si>
  <si>
    <t>5am - 9pm</t>
  </si>
  <si>
    <t>8th St Transit Center - Plaza Bonita</t>
  </si>
  <si>
    <t>6am - 8:30pm</t>
  </si>
  <si>
    <t>24th St Transit Center - Division &amp; Ava</t>
  </si>
  <si>
    <t>City Heights Circulator</t>
  </si>
  <si>
    <t>5:30am - 8pm</t>
  </si>
  <si>
    <t>Camino Ruiz &amp; Capricorn Way - Alliant Int'l University via Miramar College Transit Station</t>
  </si>
  <si>
    <t>5:30am - 10pm</t>
  </si>
  <si>
    <t>8th St Transit Center - Paradise Hills</t>
  </si>
  <si>
    <t>5am - 11pm</t>
  </si>
  <si>
    <t>8th St Transit Center - Spring Valley</t>
  </si>
  <si>
    <t>5am - 10:30pm</t>
  </si>
  <si>
    <t>15-30</t>
  </si>
  <si>
    <t>24th St Transit Center - Encanto Trolley</t>
  </si>
  <si>
    <t>5am - 11:30pm</t>
  </si>
  <si>
    <t>12-14</t>
  </si>
  <si>
    <t>National City - SDSU</t>
  </si>
  <si>
    <t>5am - 7:30pm</t>
  </si>
  <si>
    <t>Rancho Bernardo - Old Poway Park via Pomerado Rd, Poway Rd</t>
  </si>
  <si>
    <t>Sabre Springs - Poway via Poway Rd</t>
  </si>
  <si>
    <t>Spring Valley - SDSU</t>
  </si>
  <si>
    <t>4:30am - 1am</t>
  </si>
  <si>
    <t>12-15</t>
  </si>
  <si>
    <t>Iris TC Loop - Imperial Beach Clockwise</t>
  </si>
  <si>
    <t>4:30am - 12:30am</t>
  </si>
  <si>
    <t>Iris TC Loop - Imperial Beach Counter Clockwise</t>
  </si>
  <si>
    <t xml:space="preserve"> Iris Transit Center - 8th St. Transit Center</t>
  </si>
  <si>
    <t>4:30am - 3am</t>
  </si>
  <si>
    <t>Iris Transit Center - 12th &amp; Imperial</t>
  </si>
  <si>
    <t>5am - 10pm</t>
  </si>
  <si>
    <t>Fashion Valley - Kearny Mesa</t>
  </si>
  <si>
    <t>5:30am - 7:30pm</t>
  </si>
  <si>
    <t>Downtown to Point Loma</t>
  </si>
  <si>
    <t>Mira Mesa</t>
  </si>
  <si>
    <t>30-60</t>
  </si>
  <si>
    <t>Oak Park-Emerald Hills Loop Counter Clockwise</t>
  </si>
  <si>
    <t>5am - 9:30pm</t>
  </si>
  <si>
    <t>Oak Park-Emerald Hills Loop Clockwise</t>
  </si>
  <si>
    <t>5am - 8pm</t>
  </si>
  <si>
    <t>Otay Mesa Transit Center - Southwestern College at Otay Mesa</t>
  </si>
  <si>
    <t>4am - 3am</t>
  </si>
  <si>
    <t>Iris Transit Center - San Ysidro CCW</t>
  </si>
  <si>
    <t>4am- 2:30am</t>
  </si>
  <si>
    <t>Iris Transit Center - Otay Mesa Transit Center</t>
  </si>
  <si>
    <t>4am - 10pm</t>
  </si>
  <si>
    <t xml:space="preserve">Otay Mesa Transit Center - Iris Trolley </t>
  </si>
  <si>
    <t>10am - 7pm</t>
  </si>
  <si>
    <t>0-60</t>
  </si>
  <si>
    <t>Coronado Shuttle</t>
  </si>
  <si>
    <t>4:30am - 2:30am</t>
  </si>
  <si>
    <t>Iris Transit Center - Downtown San Diego</t>
  </si>
  <si>
    <t>4 trips daily</t>
  </si>
  <si>
    <t>Morena Village - El Cajon</t>
  </si>
  <si>
    <t>Rural Bus</t>
  </si>
  <si>
    <t>7:30am - 5:30pm</t>
  </si>
  <si>
    <t>2 trips per week</t>
  </si>
  <si>
    <t>Borrego Springs - El Cajon</t>
  </si>
  <si>
    <t>9:40am - 6pm</t>
  </si>
  <si>
    <t>4 trips per week</t>
  </si>
  <si>
    <t>Jacumba Hot Springs - El Cajon</t>
  </si>
  <si>
    <t>El Cajon Eastside Shuttle Counter Clockwise</t>
  </si>
  <si>
    <t>El Cajon Eastside Shuttle Clockwise</t>
  </si>
  <si>
    <t>7am - 7:30pm</t>
  </si>
  <si>
    <t>El Cajon Shuttle Loop Counter Clockwise</t>
  </si>
  <si>
    <t>El Cajon - East County Square</t>
  </si>
  <si>
    <t>4:30am - 11pm</t>
  </si>
  <si>
    <t>SDSU - Cuyamaca College</t>
  </si>
  <si>
    <t>6am - 11pm</t>
  </si>
  <si>
    <t>Rancho San Diego - La Mesa</t>
  </si>
  <si>
    <t>20-60</t>
  </si>
  <si>
    <t>Grossmont Transit Ctr -- Grossmont College</t>
  </si>
  <si>
    <t>University Ave/54th St - Grossmont Transit Center via University Ave</t>
  </si>
  <si>
    <t>5:30am - 7pm</t>
  </si>
  <si>
    <t>Spring Valley - La Mesa</t>
  </si>
  <si>
    <t>4:30am - 10:30pm</t>
  </si>
  <si>
    <t>El Cajon - Lakeside</t>
  </si>
  <si>
    <t>Poway Business Route</t>
  </si>
  <si>
    <t>5am - 8:30pm</t>
  </si>
  <si>
    <t>East County Square - Viejas</t>
  </si>
  <si>
    <t>6:30am - 7pm</t>
  </si>
  <si>
    <t>Santee Town Center - West Santee</t>
  </si>
  <si>
    <t>5:30am - 6:30pm</t>
  </si>
  <si>
    <t>El Cajon Transit Center - Santee Town Center</t>
  </si>
  <si>
    <t>6am - 7:30pm</t>
  </si>
  <si>
    <t>Santee Town Center - North Santee</t>
  </si>
  <si>
    <t>6am - 7pm</t>
  </si>
  <si>
    <t>El Cajon TC - Cuyamaca College</t>
  </si>
  <si>
    <t>4:45am - 10:30pm</t>
  </si>
  <si>
    <t>El Cajon Transit Center - East Main St</t>
  </si>
  <si>
    <t>Lower Otay Ranch Loop via Birch Rd, Orion Ave, Rock Mtn, &amp; La Media Rd</t>
  </si>
  <si>
    <t>Otay Ranch Loop via Southwest College, La Media Rd, Hunte Pkwy, &amp; Eastlake Pkwy</t>
  </si>
  <si>
    <t>10-15</t>
  </si>
  <si>
    <t>Palomar Transit Center - Southwestern College</t>
  </si>
  <si>
    <t>H St Transit Center - Otay Ranch Town Center</t>
  </si>
  <si>
    <t>Otay Ranch Town Center - Southwestern College</t>
  </si>
  <si>
    <t>6am - 10:30pm</t>
  </si>
  <si>
    <t>E St Transit Center - Plaza Bonita</t>
  </si>
  <si>
    <t>E St Transit Center - Palomar Transit Center</t>
  </si>
  <si>
    <t>5:30am - 11pm</t>
  </si>
  <si>
    <t>H St Transit Center (TC) - Palomar St TC via Hilltop Dr</t>
  </si>
  <si>
    <t>10 pk</t>
  </si>
  <si>
    <t>Rancho Bernardo Business Park Loop</t>
  </si>
  <si>
    <t>Kearny Mesa Loop via Ruffin Rd, Aero Dr, Murphy Canyon, &amp; Chesapeake Dr</t>
  </si>
  <si>
    <t>Otay Mesa Loop via Otay Mesa Rd, Heritage Rd, Siempre Viva Rd, &amp; Alta Rd</t>
  </si>
  <si>
    <t>Kearny Mesa Loop via Balboa Av, Ruffner St, Copley Park Pl, &amp; Overland</t>
  </si>
  <si>
    <t>Mission Valley Loop via Grantville, Camino Del Rio S, &amp; Fenton Pkwy</t>
  </si>
  <si>
    <t>Mission Valley Loop via Friars Rd, Fenton Pkwy, &amp; Camino Del Rio S</t>
  </si>
  <si>
    <t>Palomar College - New Development via Twin Oaks Valley &amp; W Barham Dr</t>
  </si>
  <si>
    <t>Palomar College - Cal State San Marcos via Las Posas &amp; Via Vera Cruz</t>
  </si>
  <si>
    <t>6:30am - 6pm</t>
  </si>
  <si>
    <t>30</t>
  </si>
  <si>
    <t>90 pk</t>
  </si>
  <si>
    <t>Carlsbad Poinsettia COASTER Connection - Palomar College</t>
  </si>
  <si>
    <t>90 pk dir</t>
  </si>
  <si>
    <t>Carlsbad Poinsettia COASTER Connection via Faraday Ave &amp; Rutherford Rd</t>
  </si>
  <si>
    <t>7am - 7pm</t>
  </si>
  <si>
    <t>FLEX Oceanside Transit Center - Camp San Onofre via Naval Hospital</t>
  </si>
  <si>
    <t>FLEX Oceanside - 14 Area via Vandergrift</t>
  </si>
  <si>
    <t>Escondido to Pala</t>
  </si>
  <si>
    <t>FLEX Ramona Commuter</t>
  </si>
  <si>
    <t>N. Broadway, Country Club &amp; El Norte Pkwy - Counter Clockwise</t>
  </si>
  <si>
    <t>N. Broadway, Country Club &amp; El Norte Pkwy - Clockwise</t>
  </si>
  <si>
    <t>El Norte Pkwy. &amp; Valley Pkwy - Clockwise</t>
  </si>
  <si>
    <t>Morning View Dr., El Norte Pkwy. &amp; Escondido Blvd.</t>
  </si>
  <si>
    <t>El Norte Pkwy. &amp; Valley Pkwy - Counter Clockwise</t>
  </si>
  <si>
    <t>Orange Glen High School via Mission, Lincoln &amp; Citrus</t>
  </si>
  <si>
    <t>5:30am - 8:30pm</t>
  </si>
  <si>
    <t>Escondido Transit Center - Nordahl Marketplace via Citracado Pkwy</t>
  </si>
  <si>
    <t>Escondido Circulator</t>
  </si>
  <si>
    <t>5:30am -7:30pm</t>
  </si>
  <si>
    <t>Cal State San Marcos - Palomar College</t>
  </si>
  <si>
    <t>4:30am - 8pm</t>
  </si>
  <si>
    <t>Vista Circulator</t>
  </si>
  <si>
    <t>4:30am - 10pm</t>
  </si>
  <si>
    <t>Vista - Buena Creek SPRINTER Station via Vista Business Park</t>
  </si>
  <si>
    <t>College Blvd. SPRINTER Station</t>
  </si>
  <si>
    <t>5am - 6pm</t>
  </si>
  <si>
    <t>College Blvd. SPRINTER Station - Quarry Creek</t>
  </si>
  <si>
    <t>4:30am -8pm</t>
  </si>
  <si>
    <t>36-60</t>
  </si>
  <si>
    <t>Oceanside to Vista via Oceanside Blvd. &amp; Bobier Dr.</t>
  </si>
  <si>
    <t>4:30am - 9:30pm</t>
  </si>
  <si>
    <t>45-60</t>
  </si>
  <si>
    <t>Carlsbad Village Station - 14 Area</t>
  </si>
  <si>
    <t>6am - 8pm</t>
  </si>
  <si>
    <t>Oceanside Transit Center to San Luis Rey Transit Center Via Mesa Dr</t>
  </si>
  <si>
    <t>0-180</t>
  </si>
  <si>
    <t>San Luis Rey Transit Center - Rancho Del Oro SPRINTER Station Via Douglas Dr</t>
  </si>
  <si>
    <t>4am - 11pm</t>
  </si>
  <si>
    <t>Oceanside to Encinitas via El Camino Rea</t>
  </si>
  <si>
    <t>Solana Beach - Escondido via Del Dios Hwy</t>
  </si>
  <si>
    <t>Fallbrook to Vista via Mission Rd</t>
  </si>
  <si>
    <t>4am - 11:30pm</t>
  </si>
  <si>
    <t>Escondido to Vista via Mission Rd. &amp; S. Santa Fe Ave.</t>
  </si>
  <si>
    <t>Encinitas - San Marcos via Rancho Santa Fe Rd</t>
  </si>
  <si>
    <t>Oceanside to Vista via Town Center North</t>
  </si>
  <si>
    <t>4:30am - 11:30pm</t>
  </si>
  <si>
    <t>Oceanside to Vista via Vista Way</t>
  </si>
  <si>
    <t>6am - 9pm</t>
  </si>
  <si>
    <t>UCSD Shuttle</t>
  </si>
  <si>
    <t>El Cajon TC - SDSU TC</t>
  </si>
  <si>
    <t>Central Mobility Hub - University City</t>
  </si>
  <si>
    <t>Oceanside to VA/UCSD/UTC via Hwy. 101</t>
  </si>
  <si>
    <t>Solana Beach - UTC</t>
  </si>
  <si>
    <t>6am - 9:30pm</t>
  </si>
  <si>
    <t>Central Mobility Hub - Fashion Valley</t>
  </si>
  <si>
    <t>6am - 6pm</t>
  </si>
  <si>
    <t>Point Loma Shuttle</t>
  </si>
  <si>
    <t>Downtown San Diego - Central Mobility Hub</t>
  </si>
  <si>
    <t>4:30am - 12am</t>
  </si>
  <si>
    <t>7.5-15</t>
  </si>
  <si>
    <t>Central Mobility Hub - Clairemont Square</t>
  </si>
  <si>
    <t>5:30am - 11:30pm</t>
  </si>
  <si>
    <t>Fashion Valley -  UCSD</t>
  </si>
  <si>
    <t>Ocean Beach - Central Mobility Hub</t>
  </si>
  <si>
    <t>UTC - Mira Mesa</t>
  </si>
  <si>
    <t>Downtown – UTC / VA Medical Center</t>
  </si>
  <si>
    <t>30 (34)</t>
  </si>
  <si>
    <t>5:30am - 10:30pm</t>
  </si>
  <si>
    <t>Central Mobility Hub - Shelter Island</t>
  </si>
  <si>
    <t>Pacific Beach - Kearny Mesa Transit Center</t>
  </si>
  <si>
    <t>5am - 7pm</t>
  </si>
  <si>
    <t>Fashion Valley to Kearny Mesa</t>
  </si>
  <si>
    <t>7am - 5:30pm</t>
  </si>
  <si>
    <t>Grantville Trolley via Camino del Rio</t>
  </si>
  <si>
    <t>Grantville Trolley  -  Baltimore &amp; Lake Murray</t>
  </si>
  <si>
    <t>Kaiser Hospital  - 24th St Transit Center</t>
  </si>
  <si>
    <t>4:30am -12am</t>
  </si>
  <si>
    <t>City College - Skyline Hills</t>
  </si>
  <si>
    <t>SDSU - Downtown San Diego</t>
  </si>
  <si>
    <t>See Rapid 10</t>
  </si>
  <si>
    <t>Old Town - University/College</t>
  </si>
  <si>
    <t>20-30</t>
  </si>
  <si>
    <t>Central Mobility Hub - Pacific Beach</t>
  </si>
  <si>
    <t>5:30am - 12am</t>
  </si>
  <si>
    <t>Central Mobility Hub - Mission Beach / Pacific Beach</t>
  </si>
  <si>
    <t>4:30am - 2am</t>
  </si>
  <si>
    <t>Downtown San Diego - University/College</t>
  </si>
  <si>
    <t>6:30am - 10:30pm</t>
  </si>
  <si>
    <t>North Park - Fashion Valley</t>
  </si>
  <si>
    <t>Downtown San Diego - Euclid Transit Center</t>
  </si>
  <si>
    <t>5am - 12am</t>
  </si>
  <si>
    <t>12th &amp; Imperial Trolley - Lomita Village</t>
  </si>
  <si>
    <t>UCSD Hospital - Euclid Transit Center</t>
  </si>
  <si>
    <t>Downtown San Diego - 30th &amp; Adams</t>
  </si>
  <si>
    <t>4am - 2am</t>
  </si>
  <si>
    <t>Fashion Valley - La Mesa</t>
  </si>
  <si>
    <t>15 pk dir</t>
  </si>
  <si>
    <t>4 AM Trips
4 PM Trips</t>
  </si>
  <si>
    <t>Downtown to Mira Mesa</t>
  </si>
  <si>
    <t>Express Bus</t>
  </si>
  <si>
    <t>X</t>
  </si>
  <si>
    <t>30 pk dir</t>
  </si>
  <si>
    <t>Euclid Transit Center – UTC</t>
  </si>
  <si>
    <t>120-180</t>
  </si>
  <si>
    <t>Downtown to UTC</t>
  </si>
  <si>
    <t>30 KM-RB</t>
  </si>
  <si>
    <t>Kearny Mesa to Rancho Bernardo</t>
  </si>
  <si>
    <t>10-12 pk dir</t>
  </si>
  <si>
    <t>10 pk dir</t>
  </si>
  <si>
    <t>El Cajon to Sorrento Mesa via Santee, SR 52, I-805</t>
  </si>
  <si>
    <t>See Route 583</t>
  </si>
  <si>
    <t>Iris Trolley to Otay Mesa via Otay, Airway Dr, SR 905 Corridor</t>
  </si>
  <si>
    <t>Iris Trolley/Palomar to Kearny Mesa via I-5/163 and City College</t>
  </si>
  <si>
    <t>SDSU to Palomar Station via East San Diego, Southeast San Diego, National City</t>
  </si>
  <si>
    <t>Carlsbad Village to SR 76 via College Blvd, Plaza Camino Real</t>
  </si>
  <si>
    <t>Oceanside to Solana Beach to UTC/UC San Diego via Hwy 101 Coastal Communities, Carmel Valley</t>
  </si>
  <si>
    <t>Oceanside to Escondido via Palomar Airport Rd and SR 78</t>
  </si>
  <si>
    <t>Escondido Rapid</t>
  </si>
  <si>
    <t xml:space="preserve">Spring Valley to Clairemont via La Mesa &amp; Kearny Mesa </t>
  </si>
  <si>
    <t>Imperial Beach to Otay Ranch via Palomar St (Upgrade South Bay Rapid to High Speed Rapid)</t>
  </si>
  <si>
    <t>Pacific Beach to Otay Mesa via Kearny Mesa, El Cajon, Jamacha, and Otay Lakes</t>
  </si>
  <si>
    <t xml:space="preserve">Downtown San Diego - Rancho Bernardo Transit Station </t>
  </si>
  <si>
    <t>Downtown San Diego - Escondido</t>
  </si>
  <si>
    <t>UC San Diego to Rancho Bernardo via Sorrento Valley and Mira Mesa</t>
  </si>
  <si>
    <t>Escondido to Downtown San Diego via I-15</t>
  </si>
  <si>
    <t>South Bay Rapid</t>
  </si>
  <si>
    <t>SDSU - Downtown via El Cajon Blvd</t>
  </si>
  <si>
    <t>6am - 10pm</t>
  </si>
  <si>
    <t>SuperLoop Rapid</t>
  </si>
  <si>
    <t>6am - 12am</t>
  </si>
  <si>
    <t>15 DT-FV
30 (FV-KM)</t>
  </si>
  <si>
    <t>Kearny Mesa to Downtown (DT) via Mission Valley/Fashion Valley (FV)</t>
  </si>
  <si>
    <t>Sorrento Valley to Sabre Springs via SR56</t>
  </si>
  <si>
    <t>Del Mar to Sabre Springs via SR56</t>
  </si>
  <si>
    <t>Spring Valley to Downtown via Southeast San Diego</t>
  </si>
  <si>
    <t>La Mesa to Ocean Beach via Mid-City, Hillcrest, Central Mobility Hub</t>
  </si>
  <si>
    <t>24 hours</t>
  </si>
  <si>
    <t>Airport Connection</t>
  </si>
  <si>
    <t>Tram</t>
  </si>
  <si>
    <t>4am - 1am</t>
  </si>
  <si>
    <t>Green Line (Santee to Downtown)</t>
  </si>
  <si>
    <t>LRT</t>
  </si>
  <si>
    <t>4:30am - 1:30am</t>
  </si>
  <si>
    <t>Orange Line (El Cajon to Downtown)</t>
  </si>
  <si>
    <t>Blue Line (San Ysidro to UTC)</t>
  </si>
  <si>
    <t>4am - 9:30pm</t>
  </si>
  <si>
    <t>SPRINTER (Oceanside to Escondido)</t>
  </si>
  <si>
    <t>Light Rail Transit (LRT)</t>
  </si>
  <si>
    <t>Central Mobility Hub to US-Mexico Border, via downtown San Diego</t>
  </si>
  <si>
    <t>Commuter Rail</t>
  </si>
  <si>
    <t xml:space="preserve">2035: Sorrento Mesa to National City via UTC, Kearny Mesa, and City Heights
2050: Sorrento Mesa to US-Mexico Border via UTC, Kearny Mesa, City Heights, and West/South Bay </t>
  </si>
  <si>
    <t>581: Downtown to El Cajon via SDSU and La Mesa
581B: Central Mobility Hub to El Cajon via SDSU and La Mesa</t>
  </si>
  <si>
    <t>5am - 8:00pm</t>
  </si>
  <si>
    <t>36-45</t>
  </si>
  <si>
    <t>COASTER</t>
  </si>
  <si>
    <t>Off-Peak</t>
  </si>
  <si>
    <t>Peak</t>
  </si>
  <si>
    <t>2050 Weekend Span of Service</t>
  </si>
  <si>
    <t>Existing  Weekend Span of Service</t>
  </si>
  <si>
    <t>2050 Span of Service</t>
  </si>
  <si>
    <t>Existing  Span of Service</t>
  </si>
  <si>
    <t>2050 Frequency 
(in minutes)</t>
  </si>
  <si>
    <t>2035 Frequency 
(in minutes)</t>
  </si>
  <si>
    <t>2025 Frequency 
(in minutes)</t>
  </si>
  <si>
    <t>Existing Frequency 
(in minutes)</t>
  </si>
  <si>
    <t>Description</t>
  </si>
  <si>
    <t>Service</t>
  </si>
  <si>
    <t xml:space="preserve">Community Based Education </t>
  </si>
  <si>
    <t>Commuter Services and Bike Program</t>
  </si>
  <si>
    <t xml:space="preserve">Hydrogen Fueling Stations </t>
  </si>
  <si>
    <t xml:space="preserve">EV Charging Stations </t>
  </si>
  <si>
    <t xml:space="preserve">Incentives for Zero-Emission Vehicles </t>
  </si>
  <si>
    <t xml:space="preserve">Nature-based Climate Solutions </t>
  </si>
  <si>
    <t>Supporting Policies and Programs ($2020) Millions</t>
  </si>
  <si>
    <t>Transportation Demand Management Total</t>
  </si>
  <si>
    <t>Land Use and Regional Growth Total</t>
  </si>
  <si>
    <t>Climate Action Planning Total</t>
  </si>
  <si>
    <t>Climate Adaptation and Resilience Total</t>
  </si>
  <si>
    <t>Electric Vehicles Total</t>
  </si>
  <si>
    <t>Vision Zero Total</t>
  </si>
  <si>
    <t>Data compiled from the "Appendix A" sections of the 2015 Plan and the 2021 Plan</t>
  </si>
  <si>
    <t>Data compiled from Appendix U to 2021 RTP and Chapter 3 of the 2015 Plan</t>
  </si>
  <si>
    <t>Information obtained from SANDAG by Circulate San Diego staff</t>
  </si>
  <si>
    <t>Information compiled from Appendix A to the 2021 Plan</t>
  </si>
  <si>
    <t>Circulate Staff attempted to align 2021 Plan projects with analogous 2015 Plan projects. Due to changes in projects and labelling, this is inexact.</t>
  </si>
  <si>
    <t>The 2015 Plan phases funding from 2014-2020, 2021-2035, and 2036-2050. The 2021 Plan phases funding from 2021-2025, 2026-2035, and 2036-2050. By ignoring 2015 Plan funding from 2014-2020, and adding 2021 Plan funding from 2021-2025 to the funding from 2026-2035, this sheet draws a direct comparison between funding in the 2015 plan allocated for the period of 2021-2035 and the period 2036-2050.</t>
  </si>
  <si>
    <t>This sheet obtained from SANDAG by Circulate San Diego staff</t>
  </si>
  <si>
    <t>Local Streets</t>
  </si>
  <si>
    <t>2021 Draft RTP (YOE millions)</t>
  </si>
  <si>
    <t>Discrepancies between phasing in YOE funding and 2020 dollar funding in the 2021 Plan are in the original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</si>
</sst>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2" formatCode="_(&quot;$&quot;* #,##0_);_(&quot;$&quot;* \(#,##0\);_(&quot;$&quot;* &quot;-&quot;_);_(@_)"/>
    <numFmt numFmtId="44" formatCode="_(&quot;$&quot;* #,##0.00_);_(&quot;$&quot;* \(#,##0.00\);_(&quot;$&quot;* &quot;-&quot;??_);_(@_)"/>
    <numFmt numFmtId="164" formatCode="0.0%"/>
    <numFmt numFmtId="165" formatCode="_(&quot;$&quot;* #,##0_);_(&quot;$&quot;* \(#,##0\);_(&quot;$&quot;* &quot;-&quot;??_);_(@_)"/>
    <numFmt numFmtId="166" formatCode="&quot;$&quot;#,##0.00"/>
    <numFmt numFmtId="167"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sz val="11"/>
      <color rgb="FF000000"/>
      <name val="Calibri"/>
      <family val="2"/>
    </font>
    <font>
      <sz val="11"/>
      <color rgb="FF444444"/>
      <name val="Calibri"/>
      <family val="2"/>
      <charset val="1"/>
    </font>
    <font>
      <sz val="11"/>
      <color rgb="FF444444"/>
      <name val="Calibri"/>
      <family val="2"/>
    </font>
    <font>
      <i/>
      <sz val="11"/>
      <color rgb="FF000000"/>
      <name val="Calibri"/>
      <family val="2"/>
      <scheme val="minor"/>
    </font>
    <font>
      <b/>
      <sz val="11"/>
      <color rgb="FFFA7D00"/>
      <name val="Calibri"/>
      <family val="2"/>
      <scheme val="minor"/>
    </font>
    <font>
      <sz val="10"/>
      <color theme="1"/>
      <name val="Calibri"/>
      <family val="2"/>
      <scheme val="minor"/>
    </font>
    <font>
      <sz val="11"/>
      <color rgb="FF000000"/>
      <name val="Calibri"/>
      <family val="2"/>
    </font>
    <font>
      <b/>
      <sz val="11"/>
      <color theme="0"/>
      <name val="Calibri"/>
      <family val="2"/>
      <scheme val="minor"/>
    </font>
    <font>
      <sz val="11"/>
      <color theme="0"/>
      <name val="Calibri"/>
      <family val="2"/>
      <scheme val="minor"/>
    </font>
    <font>
      <sz val="11"/>
      <name val="Calibri"/>
      <family val="2"/>
      <scheme val="minor"/>
    </font>
    <font>
      <sz val="12"/>
      <name val="Calibri"/>
      <family val="2"/>
      <scheme val="minor"/>
    </font>
    <font>
      <sz val="12"/>
      <color theme="1"/>
      <name val="Calibri"/>
      <family val="2"/>
      <scheme val="minor"/>
    </font>
    <font>
      <sz val="12"/>
      <name val="Arial"/>
      <family val="2"/>
    </font>
    <font>
      <b/>
      <sz val="11"/>
      <name val="Calibri"/>
      <family val="2"/>
      <scheme val="minor"/>
    </font>
    <font>
      <b/>
      <sz val="12"/>
      <color theme="0"/>
      <name val="Calibri"/>
      <family val="2"/>
      <scheme val="minor"/>
    </font>
    <font>
      <b/>
      <sz val="12"/>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8CBAD"/>
        <bgColor indexed="64"/>
      </patternFill>
    </fill>
    <fill>
      <patternFill patternType="solid">
        <fgColor rgb="FFC9C9C9"/>
        <bgColor indexed="64"/>
      </patternFill>
    </fill>
    <fill>
      <patternFill patternType="solid">
        <fgColor rgb="FFFF91E4"/>
        <bgColor indexed="64"/>
      </patternFill>
    </fill>
    <fill>
      <patternFill patternType="solid">
        <fgColor rgb="FFB4C6E7"/>
        <bgColor indexed="64"/>
      </patternFill>
    </fill>
    <fill>
      <patternFill patternType="solid">
        <fgColor rgb="FFF2F2F2"/>
      </patternFill>
    </fill>
    <fill>
      <patternFill patternType="solid">
        <fgColor theme="5" tint="0.59999389629810485"/>
        <bgColor indexed="64"/>
      </patternFill>
    </fill>
    <fill>
      <patternFill patternType="solid">
        <fgColor theme="4"/>
      </patternFill>
    </fill>
    <fill>
      <patternFill patternType="solid">
        <fgColor theme="4" tint="0.59999389629810485"/>
        <bgColor indexed="65"/>
      </patternFill>
    </fill>
    <fill>
      <patternFill patternType="solid">
        <fgColor theme="2" tint="-0.249977111117893"/>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8" borderId="12" applyNumberFormat="0" applyAlignment="0" applyProtection="0"/>
    <xf numFmtId="0" fontId="13" fillId="10" borderId="0" applyNumberFormat="0" applyBorder="0" applyAlignment="0" applyProtection="0"/>
    <xf numFmtId="0" fontId="1" fillId="11" borderId="0" applyNumberFormat="0" applyBorder="0" applyAlignment="0" applyProtection="0"/>
  </cellStyleXfs>
  <cellXfs count="232">
    <xf numFmtId="0" fontId="0" fillId="0" borderId="0" xfId="0"/>
    <xf numFmtId="0" fontId="3" fillId="0" borderId="0" xfId="0" applyFont="1"/>
    <xf numFmtId="0" fontId="0" fillId="0" borderId="0" xfId="0" applyAlignment="1">
      <alignment vertical="top"/>
    </xf>
    <xf numFmtId="0" fontId="3" fillId="0" borderId="0" xfId="0" applyFont="1" applyAlignment="1">
      <alignment horizontal="center" vertical="top"/>
    </xf>
    <xf numFmtId="0" fontId="0" fillId="0" borderId="0" xfId="0" applyAlignment="1">
      <alignment wrapText="1"/>
    </xf>
    <xf numFmtId="0" fontId="2" fillId="0" borderId="2" xfId="0" applyFont="1" applyBorder="1" applyAlignment="1">
      <alignment horizontal="right" wrapText="1"/>
    </xf>
    <xf numFmtId="0" fontId="2" fillId="0" borderId="0" xfId="0" applyFont="1" applyAlignment="1">
      <alignment horizontal="right" wrapText="1"/>
    </xf>
    <xf numFmtId="0" fontId="0" fillId="0" borderId="2" xfId="0" applyBorder="1" applyAlignment="1">
      <alignment horizontal="right" wrapText="1"/>
    </xf>
    <xf numFmtId="9" fontId="0" fillId="0" borderId="0" xfId="0" applyNumberFormat="1" applyAlignment="1">
      <alignment horizontal="right" vertical="center"/>
    </xf>
    <xf numFmtId="10"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vertical="center"/>
    </xf>
    <xf numFmtId="0" fontId="0" fillId="0" borderId="0" xfId="0" applyNumberFormat="1"/>
    <xf numFmtId="0" fontId="0" fillId="0" borderId="0" xfId="0" applyAlignment="1">
      <alignment horizontal="left" vertical="top"/>
    </xf>
    <xf numFmtId="0" fontId="4" fillId="3" borderId="0" xfId="0" applyNumberFormat="1" applyFont="1" applyFill="1"/>
    <xf numFmtId="0" fontId="2" fillId="3" borderId="0" xfId="0" applyNumberFormat="1" applyFont="1" applyFill="1"/>
    <xf numFmtId="0" fontId="0" fillId="3" borderId="0" xfId="0" applyNumberFormat="1" applyFill="1"/>
    <xf numFmtId="0" fontId="0" fillId="4" borderId="0" xfId="0" applyFill="1"/>
    <xf numFmtId="0" fontId="0" fillId="0" borderId="0" xfId="0" applyFill="1"/>
    <xf numFmtId="0" fontId="0" fillId="0" borderId="0" xfId="0" applyNumberFormat="1" applyFill="1"/>
    <xf numFmtId="49" fontId="0" fillId="0" borderId="0" xfId="0" applyNumberFormat="1"/>
    <xf numFmtId="49" fontId="0" fillId="0" borderId="0" xfId="0" applyNumberFormat="1" applyFill="1" applyAlignment="1"/>
    <xf numFmtId="49" fontId="4" fillId="3" borderId="0" xfId="0" applyNumberFormat="1" applyFont="1" applyFill="1"/>
    <xf numFmtId="49" fontId="2" fillId="3" borderId="0" xfId="0" applyNumberFormat="1" applyFont="1" applyFill="1"/>
    <xf numFmtId="49" fontId="0" fillId="3" borderId="0" xfId="0" applyNumberFormat="1" applyFill="1"/>
    <xf numFmtId="49" fontId="0" fillId="0" borderId="0" xfId="0" applyNumberFormat="1" applyFill="1"/>
    <xf numFmtId="49" fontId="0" fillId="4" borderId="0" xfId="0" applyNumberFormat="1" applyFill="1" applyAlignment="1">
      <alignment horizontal="left" vertical="top"/>
    </xf>
    <xf numFmtId="0" fontId="0" fillId="4" borderId="0" xfId="0" applyNumberFormat="1" applyFill="1" applyAlignment="1">
      <alignment horizontal="left" vertical="top"/>
    </xf>
    <xf numFmtId="6" fontId="0" fillId="0" borderId="0" xfId="0" applyNumberFormat="1" applyAlignment="1">
      <alignment horizontal="left" vertical="top"/>
    </xf>
    <xf numFmtId="0" fontId="0" fillId="0" borderId="0" xfId="0" applyNumberFormat="1" applyAlignment="1">
      <alignment horizontal="left" vertical="top"/>
    </xf>
    <xf numFmtId="42" fontId="0" fillId="0" borderId="0" xfId="0" applyNumberFormat="1" applyAlignment="1">
      <alignment horizontal="left" vertical="top"/>
    </xf>
    <xf numFmtId="49" fontId="0" fillId="0" borderId="0" xfId="0" applyNumberFormat="1" applyAlignment="1">
      <alignment horizontal="left" vertical="top"/>
    </xf>
    <xf numFmtId="0" fontId="0" fillId="0" borderId="0" xfId="1" applyNumberFormat="1" applyFont="1" applyAlignment="1">
      <alignment horizontal="left" vertical="top"/>
    </xf>
    <xf numFmtId="49" fontId="0" fillId="0" borderId="0" xfId="1" applyNumberFormat="1" applyFont="1" applyAlignment="1">
      <alignment horizontal="left" vertical="top"/>
    </xf>
    <xf numFmtId="0" fontId="0" fillId="0" borderId="0" xfId="0" applyFill="1" applyAlignment="1">
      <alignment horizontal="left" vertical="top"/>
    </xf>
    <xf numFmtId="0" fontId="0" fillId="0" borderId="0" xfId="0" applyNumberFormat="1" applyFill="1" applyAlignment="1">
      <alignment horizontal="left" vertical="top"/>
    </xf>
    <xf numFmtId="42" fontId="0" fillId="0" borderId="0" xfId="0" applyNumberFormat="1" applyFill="1" applyAlignment="1">
      <alignment horizontal="left" vertical="top"/>
    </xf>
    <xf numFmtId="49" fontId="0" fillId="0" borderId="0" xfId="0" applyNumberFormat="1" applyFill="1" applyAlignment="1">
      <alignment horizontal="left" vertical="top"/>
    </xf>
    <xf numFmtId="166" fontId="0" fillId="0" borderId="0" xfId="0" applyNumberFormat="1" applyFill="1" applyAlignment="1">
      <alignment horizontal="left" vertical="top"/>
    </xf>
    <xf numFmtId="0" fontId="5" fillId="0" borderId="0" xfId="0" applyFont="1" applyAlignment="1">
      <alignment horizontal="left" vertical="top"/>
    </xf>
    <xf numFmtId="42" fontId="0" fillId="4" borderId="0" xfId="0" applyNumberFormat="1" applyFill="1" applyBorder="1" applyAlignment="1">
      <alignment horizontal="left" vertical="top"/>
    </xf>
    <xf numFmtId="49" fontId="0" fillId="4" borderId="0" xfId="0" applyNumberFormat="1" applyFill="1" applyBorder="1" applyAlignment="1">
      <alignment horizontal="left" vertical="top"/>
    </xf>
    <xf numFmtId="0" fontId="0" fillId="4" borderId="0" xfId="0" applyNumberFormat="1" applyFill="1" applyBorder="1" applyAlignment="1">
      <alignment horizontal="left" vertical="top"/>
    </xf>
    <xf numFmtId="0" fontId="6" fillId="0" borderId="0" xfId="0" applyFont="1" applyFill="1" applyAlignment="1">
      <alignment horizontal="left" vertical="top"/>
    </xf>
    <xf numFmtId="0" fontId="7" fillId="0" borderId="0" xfId="0" applyFont="1" applyAlignment="1">
      <alignment horizontal="left" vertical="top"/>
    </xf>
    <xf numFmtId="49" fontId="0" fillId="0" borderId="0" xfId="0" applyNumberFormat="1" applyAlignment="1">
      <alignment horizontal="left" vertical="top" wrapText="1"/>
    </xf>
    <xf numFmtId="49" fontId="0" fillId="7" borderId="0" xfId="0" applyNumberFormat="1" applyFill="1" applyAlignment="1">
      <alignment horizontal="left" vertical="top"/>
    </xf>
    <xf numFmtId="0" fontId="0" fillId="7" borderId="0" xfId="0" applyNumberFormat="1" applyFill="1" applyAlignment="1">
      <alignment horizontal="left" vertical="top"/>
    </xf>
    <xf numFmtId="49" fontId="2" fillId="2" borderId="0" xfId="0" applyNumberFormat="1" applyFont="1" applyFill="1" applyAlignment="1">
      <alignment horizontal="center" wrapText="1"/>
    </xf>
    <xf numFmtId="49" fontId="2" fillId="2" borderId="3" xfId="0" applyNumberFormat="1" applyFont="1" applyFill="1" applyBorder="1" applyAlignment="1">
      <alignment horizontal="center" wrapText="1"/>
    </xf>
    <xf numFmtId="0" fontId="2" fillId="2" borderId="0" xfId="0" applyNumberFormat="1" applyFont="1" applyFill="1" applyAlignment="1">
      <alignment horizontal="center" wrapText="1"/>
    </xf>
    <xf numFmtId="49" fontId="0" fillId="2" borderId="0" xfId="0" applyNumberFormat="1" applyFill="1"/>
    <xf numFmtId="49" fontId="0" fillId="0" borderId="0" xfId="0" quotePrefix="1" applyNumberFormat="1" applyAlignment="1">
      <alignment horizontal="left" vertical="top"/>
    </xf>
    <xf numFmtId="49" fontId="0" fillId="5" borderId="0" xfId="0" applyNumberFormat="1" applyFill="1" applyAlignment="1">
      <alignment horizontal="left" vertical="top"/>
    </xf>
    <xf numFmtId="49" fontId="0" fillId="6" borderId="0" xfId="0" applyNumberFormat="1" applyFill="1" applyAlignment="1">
      <alignment horizontal="left" vertical="top"/>
    </xf>
    <xf numFmtId="49" fontId="5" fillId="0" borderId="0" xfId="0" applyNumberFormat="1" applyFont="1" applyFill="1" applyAlignment="1">
      <alignment horizontal="left" vertical="top"/>
    </xf>
    <xf numFmtId="49" fontId="5" fillId="0" borderId="0" xfId="0" applyNumberFormat="1" applyFont="1" applyFill="1" applyAlignment="1"/>
    <xf numFmtId="0" fontId="7" fillId="0" borderId="0" xfId="0" applyFont="1" applyFill="1" applyAlignment="1">
      <alignment horizontal="left" vertical="top"/>
    </xf>
    <xf numFmtId="49" fontId="2" fillId="2" borderId="0" xfId="0" applyNumberFormat="1" applyFont="1" applyFill="1" applyBorder="1" applyAlignment="1">
      <alignment horizontal="center" wrapText="1"/>
    </xf>
    <xf numFmtId="0" fontId="5" fillId="0" borderId="0" xfId="0" applyFont="1" applyAlignment="1">
      <alignment wrapText="1"/>
    </xf>
    <xf numFmtId="0" fontId="6" fillId="0" borderId="0" xfId="0" applyFont="1" applyAlignment="1">
      <alignment wrapText="1"/>
    </xf>
    <xf numFmtId="0" fontId="6" fillId="0" borderId="0" xfId="0" applyFont="1" applyAlignment="1"/>
    <xf numFmtId="165" fontId="0" fillId="0" borderId="2" xfId="1" applyNumberFormat="1" applyFont="1" applyFill="1" applyBorder="1" applyAlignment="1">
      <alignment horizontal="right" vertical="center"/>
    </xf>
    <xf numFmtId="164" fontId="0" fillId="0" borderId="2" xfId="0" applyNumberFormat="1" applyFill="1" applyBorder="1" applyAlignment="1">
      <alignment horizontal="right" vertical="center"/>
    </xf>
    <xf numFmtId="0" fontId="0" fillId="0" borderId="2" xfId="0" applyFill="1" applyBorder="1" applyAlignment="1">
      <alignment vertical="center"/>
    </xf>
    <xf numFmtId="44" fontId="0" fillId="4" borderId="0" xfId="0" applyNumberFormat="1" applyFill="1" applyAlignment="1">
      <alignment vertical="center"/>
    </xf>
    <xf numFmtId="44" fontId="0" fillId="0" borderId="0" xfId="0" applyNumberFormat="1" applyFill="1" applyAlignment="1">
      <alignment vertical="center"/>
    </xf>
    <xf numFmtId="44" fontId="0" fillId="0" borderId="0" xfId="0" applyNumberFormat="1" applyAlignment="1">
      <alignment vertical="center"/>
    </xf>
    <xf numFmtId="44" fontId="0" fillId="0" borderId="0" xfId="1" applyNumberFormat="1" applyFont="1" applyAlignment="1">
      <alignment vertical="center"/>
    </xf>
    <xf numFmtId="44" fontId="0" fillId="4" borderId="0" xfId="0" applyNumberFormat="1" applyFill="1" applyBorder="1" applyAlignment="1">
      <alignment vertical="center"/>
    </xf>
    <xf numFmtId="44" fontId="0" fillId="7" borderId="0" xfId="0" applyNumberFormat="1" applyFill="1" applyAlignment="1">
      <alignment vertical="center"/>
    </xf>
    <xf numFmtId="44" fontId="2" fillId="3" borderId="0" xfId="0" applyNumberFormat="1" applyFont="1" applyFill="1" applyAlignment="1">
      <alignment vertical="center"/>
    </xf>
    <xf numFmtId="44" fontId="0" fillId="3" borderId="0" xfId="0" applyNumberFormat="1" applyFill="1" applyAlignment="1">
      <alignment vertical="center"/>
    </xf>
    <xf numFmtId="44" fontId="2" fillId="2" borderId="3" xfId="0" applyNumberFormat="1" applyFont="1" applyFill="1" applyBorder="1" applyAlignment="1">
      <alignment horizontal="right" wrapText="1"/>
    </xf>
    <xf numFmtId="44" fontId="0" fillId="4" borderId="0" xfId="0" applyNumberFormat="1" applyFill="1" applyAlignment="1">
      <alignment horizontal="right" vertical="center"/>
    </xf>
    <xf numFmtId="44" fontId="0" fillId="0" borderId="0" xfId="0" applyNumberFormat="1" applyFill="1" applyAlignment="1">
      <alignment horizontal="right" vertical="center"/>
    </xf>
    <xf numFmtId="44" fontId="0" fillId="0" borderId="0" xfId="0" applyNumberFormat="1" applyAlignment="1">
      <alignment horizontal="right" vertical="center"/>
    </xf>
    <xf numFmtId="44" fontId="0" fillId="0" borderId="0" xfId="1" applyNumberFormat="1" applyFont="1" applyAlignment="1">
      <alignment horizontal="right" vertical="center"/>
    </xf>
    <xf numFmtId="44" fontId="0" fillId="4" borderId="0" xfId="0" applyNumberFormat="1" applyFill="1" applyBorder="1" applyAlignment="1">
      <alignment horizontal="right" vertical="center"/>
    </xf>
    <xf numFmtId="44" fontId="0" fillId="7" borderId="0" xfId="0" applyNumberFormat="1" applyFill="1" applyAlignment="1">
      <alignment horizontal="right" vertical="center"/>
    </xf>
    <xf numFmtId="44" fontId="8" fillId="3" borderId="0" xfId="0" applyNumberFormat="1" applyFont="1" applyFill="1" applyAlignment="1">
      <alignment horizontal="right" vertical="center"/>
    </xf>
    <xf numFmtId="44" fontId="2" fillId="3" borderId="0" xfId="0" applyNumberFormat="1" applyFont="1" applyFill="1" applyAlignment="1">
      <alignment horizontal="right" vertical="center"/>
    </xf>
    <xf numFmtId="44" fontId="0" fillId="3" borderId="0" xfId="0" applyNumberFormat="1" applyFill="1" applyAlignment="1">
      <alignment horizontal="right" vertical="center"/>
    </xf>
    <xf numFmtId="44" fontId="2" fillId="2" borderId="0" xfId="0" applyNumberFormat="1" applyFont="1" applyFill="1" applyAlignment="1">
      <alignment horizontal="center" wrapText="1"/>
    </xf>
    <xf numFmtId="44" fontId="0" fillId="0" borderId="0" xfId="0" applyNumberFormat="1" applyAlignment="1">
      <alignment horizontal="left" vertical="top"/>
    </xf>
    <xf numFmtId="44" fontId="4" fillId="3" borderId="0" xfId="0" applyNumberFormat="1" applyFont="1" applyFill="1" applyAlignment="1">
      <alignment vertical="center"/>
    </xf>
    <xf numFmtId="0" fontId="2" fillId="0" borderId="6" xfId="0" applyFont="1" applyBorder="1" applyAlignment="1">
      <alignment horizontal="right" wrapText="1"/>
    </xf>
    <xf numFmtId="0" fontId="0" fillId="0" borderId="2" xfId="0" applyFill="1" applyBorder="1" applyAlignment="1">
      <alignment horizontal="center" vertical="center"/>
    </xf>
    <xf numFmtId="0" fontId="0" fillId="0" borderId="0" xfId="0" applyAlignment="1">
      <alignment horizontal="center" vertical="center"/>
    </xf>
    <xf numFmtId="165" fontId="0" fillId="0" borderId="2" xfId="2" applyNumberFormat="1" applyFont="1" applyBorder="1" applyAlignment="1">
      <alignment horizontal="right" wrapText="1"/>
    </xf>
    <xf numFmtId="165" fontId="0" fillId="0" borderId="2" xfId="0" applyNumberFormat="1" applyBorder="1" applyAlignment="1">
      <alignment horizontal="right" wrapText="1"/>
    </xf>
    <xf numFmtId="165" fontId="0" fillId="0" borderId="2" xfId="0" applyNumberFormat="1" applyFill="1" applyBorder="1" applyAlignment="1">
      <alignment horizontal="right" wrapText="1"/>
    </xf>
    <xf numFmtId="165" fontId="0" fillId="0" borderId="2" xfId="0" applyNumberFormat="1" applyFill="1" applyBorder="1" applyAlignment="1">
      <alignment horizontal="right" vertical="center"/>
    </xf>
    <xf numFmtId="165" fontId="0" fillId="0" borderId="2" xfId="0" applyNumberFormat="1" applyBorder="1" applyAlignment="1">
      <alignment horizontal="right" vertical="center"/>
    </xf>
    <xf numFmtId="165" fontId="0" fillId="0" borderId="2" xfId="2" applyNumberFormat="1" applyFont="1" applyFill="1" applyBorder="1" applyAlignment="1">
      <alignment horizontal="right" vertical="center"/>
    </xf>
    <xf numFmtId="165" fontId="0" fillId="0" borderId="0" xfId="0" applyNumberFormat="1"/>
    <xf numFmtId="0" fontId="0" fillId="0" borderId="4" xfId="0" applyFill="1" applyBorder="1" applyAlignment="1">
      <alignment horizontal="center" vertical="center"/>
    </xf>
    <xf numFmtId="0" fontId="0" fillId="0" borderId="2" xfId="0" applyFill="1" applyBorder="1" applyAlignment="1">
      <alignment vertical="center" wrapText="1"/>
    </xf>
    <xf numFmtId="10" fontId="0" fillId="0" borderId="2" xfId="0" applyNumberFormat="1" applyBorder="1"/>
    <xf numFmtId="0" fontId="0" fillId="0" borderId="2" xfId="0" applyBorder="1" applyAlignment="1">
      <alignment wrapText="1"/>
    </xf>
    <xf numFmtId="165" fontId="10" fillId="0" borderId="2" xfId="2" applyNumberFormat="1" applyFont="1" applyBorder="1" applyAlignment="1">
      <alignment horizontal="right" wrapText="1"/>
    </xf>
    <xf numFmtId="165" fontId="0" fillId="0" borderId="2" xfId="0" applyNumberFormat="1" applyBorder="1" applyAlignment="1">
      <alignment horizontal="right"/>
    </xf>
    <xf numFmtId="165" fontId="0" fillId="0" borderId="2" xfId="1" applyNumberFormat="1" applyFont="1" applyFill="1" applyBorder="1" applyAlignment="1">
      <alignment horizontal="right"/>
    </xf>
    <xf numFmtId="165" fontId="0" fillId="0" borderId="2" xfId="0" applyNumberFormat="1" applyFill="1" applyBorder="1" applyAlignment="1">
      <alignment horizontal="right"/>
    </xf>
    <xf numFmtId="0" fontId="0" fillId="0" borderId="2" xfId="0" applyBorder="1" applyAlignment="1">
      <alignment vertical="top"/>
    </xf>
    <xf numFmtId="0" fontId="3" fillId="0" borderId="2" xfId="0" applyFont="1" applyBorder="1" applyAlignment="1">
      <alignment vertical="top"/>
    </xf>
    <xf numFmtId="0" fontId="0" fillId="0" borderId="0" xfId="0" applyBorder="1"/>
    <xf numFmtId="0" fontId="2" fillId="0" borderId="0" xfId="0" applyFont="1" applyBorder="1" applyAlignment="1">
      <alignment horizontal="right" wrapText="1"/>
    </xf>
    <xf numFmtId="165" fontId="0" fillId="0" borderId="0" xfId="1" applyNumberFormat="1" applyFont="1" applyFill="1" applyBorder="1" applyAlignment="1">
      <alignment horizontal="right" vertical="center"/>
    </xf>
    <xf numFmtId="164" fontId="0" fillId="0" borderId="0" xfId="0" applyNumberFormat="1" applyFill="1" applyBorder="1" applyAlignment="1">
      <alignment horizontal="right" vertical="center"/>
    </xf>
    <xf numFmtId="49" fontId="9" fillId="8" borderId="12" xfId="3" applyNumberFormat="1" applyAlignment="1">
      <alignment horizontal="left" vertical="top"/>
    </xf>
    <xf numFmtId="44" fontId="9" fillId="8" borderId="12" xfId="3" applyNumberFormat="1" applyAlignment="1">
      <alignment horizontal="right" vertical="center"/>
    </xf>
    <xf numFmtId="44" fontId="9" fillId="8" borderId="12" xfId="3" applyNumberFormat="1" applyAlignment="1">
      <alignment vertical="center"/>
    </xf>
    <xf numFmtId="0" fontId="9" fillId="8" borderId="12" xfId="3" applyNumberFormat="1" applyAlignment="1">
      <alignment horizontal="left" vertical="top"/>
    </xf>
    <xf numFmtId="0" fontId="9" fillId="8" borderId="12" xfId="3" applyAlignment="1">
      <alignment horizontal="left" vertical="top"/>
    </xf>
    <xf numFmtId="0" fontId="0" fillId="0" borderId="0" xfId="0" applyAlignment="1">
      <alignment horizontal="left"/>
    </xf>
    <xf numFmtId="49" fontId="9" fillId="9" borderId="12" xfId="3" applyNumberFormat="1" applyFill="1" applyAlignment="1">
      <alignment horizontal="left" vertical="top"/>
    </xf>
    <xf numFmtId="0" fontId="0" fillId="9" borderId="0" xfId="0" applyFill="1"/>
    <xf numFmtId="0" fontId="0" fillId="9" borderId="0" xfId="0" applyFill="1" applyAlignment="1">
      <alignment horizontal="left" vertical="top"/>
    </xf>
    <xf numFmtId="0" fontId="9" fillId="8" borderId="12" xfId="3" applyAlignment="1">
      <alignment wrapText="1"/>
    </xf>
    <xf numFmtId="0" fontId="9" fillId="8" borderId="12" xfId="3"/>
    <xf numFmtId="44" fontId="9" fillId="8" borderId="12" xfId="3" applyNumberFormat="1"/>
    <xf numFmtId="49" fontId="0" fillId="9" borderId="0" xfId="0" applyNumberFormat="1" applyFill="1" applyAlignment="1">
      <alignment horizontal="left" vertical="top"/>
    </xf>
    <xf numFmtId="44" fontId="0" fillId="9" borderId="0" xfId="0" applyNumberFormat="1" applyFill="1" applyAlignment="1">
      <alignment horizontal="right" vertical="center"/>
    </xf>
    <xf numFmtId="49" fontId="9" fillId="8" borderId="12" xfId="3" applyNumberFormat="1"/>
    <xf numFmtId="0" fontId="9" fillId="8" borderId="12" xfId="3" applyNumberFormat="1"/>
    <xf numFmtId="165" fontId="0" fillId="0" borderId="0" xfId="0" applyNumberFormat="1" applyAlignment="1">
      <alignment vertical="center"/>
    </xf>
    <xf numFmtId="0" fontId="5" fillId="0" borderId="0" xfId="0" applyFont="1" applyAlignment="1">
      <alignment vertical="top" wrapText="1"/>
    </xf>
    <xf numFmtId="0" fontId="11" fillId="0" borderId="0" xfId="0" applyFont="1" applyAlignment="1">
      <alignment wrapText="1"/>
    </xf>
    <xf numFmtId="49" fontId="0" fillId="0" borderId="0" xfId="0" applyNumberFormat="1" applyFill="1" applyBorder="1" applyAlignment="1">
      <alignment horizontal="left" vertical="top"/>
    </xf>
    <xf numFmtId="0" fontId="3" fillId="0" borderId="0" xfId="0" applyFont="1" applyBorder="1" applyAlignment="1">
      <alignment horizontal="center" vertical="top"/>
    </xf>
    <xf numFmtId="10" fontId="0" fillId="0" borderId="0" xfId="0" applyNumberFormat="1" applyBorder="1" applyAlignment="1">
      <alignment horizontal="right" vertical="center"/>
    </xf>
    <xf numFmtId="9" fontId="0" fillId="0" borderId="0" xfId="0" applyNumberFormat="1" applyBorder="1" applyAlignment="1">
      <alignment horizontal="right" vertical="center"/>
    </xf>
    <xf numFmtId="0" fontId="0" fillId="0" borderId="0" xfId="0" applyBorder="1" applyAlignment="1">
      <alignment horizontal="right" vertical="center"/>
    </xf>
    <xf numFmtId="164" fontId="0" fillId="0" borderId="0" xfId="2" applyNumberFormat="1" applyFont="1" applyFill="1" applyBorder="1" applyAlignment="1">
      <alignment horizontal="right" vertical="center"/>
    </xf>
    <xf numFmtId="49" fontId="5" fillId="0" borderId="0" xfId="0" applyNumberFormat="1" applyFont="1" applyFill="1" applyAlignment="1">
      <alignment horizontal="left" vertical="top" wrapText="1"/>
    </xf>
    <xf numFmtId="0" fontId="5" fillId="0" borderId="0" xfId="0" applyFont="1" applyAlignment="1">
      <alignment horizontal="left" vertical="top" wrapText="1"/>
    </xf>
    <xf numFmtId="164" fontId="0" fillId="0" borderId="2" xfId="0" applyNumberFormat="1" applyBorder="1"/>
    <xf numFmtId="164" fontId="0" fillId="0" borderId="0" xfId="0" applyNumberFormat="1" applyBorder="1" applyAlignment="1">
      <alignment wrapText="1"/>
    </xf>
    <xf numFmtId="0" fontId="14" fillId="0" borderId="0" xfId="0" applyFont="1"/>
    <xf numFmtId="0" fontId="14" fillId="0" borderId="2" xfId="0" applyFont="1" applyBorder="1"/>
    <xf numFmtId="49" fontId="14" fillId="12" borderId="0" xfId="0" applyNumberFormat="1" applyFont="1" applyFill="1"/>
    <xf numFmtId="0" fontId="14" fillId="0" borderId="0" xfId="0" applyFont="1" applyAlignment="1">
      <alignment horizontal="center" vertical="center"/>
    </xf>
    <xf numFmtId="0" fontId="14" fillId="0" borderId="2" xfId="0" applyFont="1" applyBorder="1" applyAlignment="1">
      <alignment wrapText="1"/>
    </xf>
    <xf numFmtId="0" fontId="14" fillId="0" borderId="0" xfId="0" applyFont="1" applyAlignment="1">
      <alignment horizontal="left"/>
    </xf>
    <xf numFmtId="0" fontId="14" fillId="0" borderId="7" xfId="0" applyFont="1" applyBorder="1"/>
    <xf numFmtId="49" fontId="14" fillId="0" borderId="2" xfId="0" applyNumberFormat="1" applyFont="1" applyBorder="1"/>
    <xf numFmtId="0" fontId="14" fillId="0" borderId="9" xfId="0" applyFont="1" applyBorder="1" applyAlignment="1">
      <alignment horizontal="center" vertical="center"/>
    </xf>
    <xf numFmtId="0" fontId="14" fillId="0" borderId="2" xfId="0" applyFont="1" applyBorder="1" applyAlignment="1">
      <alignment horizontal="left"/>
    </xf>
    <xf numFmtId="0" fontId="14" fillId="13" borderId="0" xfId="0" applyFont="1" applyFill="1"/>
    <xf numFmtId="0" fontId="16" fillId="0" borderId="2" xfId="0" applyFont="1" applyBorder="1" applyAlignment="1">
      <alignment horizontal="center" vertical="center" wrapText="1"/>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left" wrapText="1"/>
    </xf>
    <xf numFmtId="0" fontId="15" fillId="0" borderId="2" xfId="0" quotePrefix="1" applyFont="1" applyBorder="1" applyAlignment="1">
      <alignment horizontal="center" vertical="center"/>
    </xf>
    <xf numFmtId="49" fontId="15" fillId="0" borderId="2"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0" fontId="16" fillId="0" borderId="2" xfId="0" quotePrefix="1"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left" vertical="center" wrapText="1"/>
    </xf>
    <xf numFmtId="49" fontId="15" fillId="0" borderId="2" xfId="0" quotePrefix="1" applyNumberFormat="1" applyFont="1" applyBorder="1" applyAlignment="1">
      <alignment horizontal="center" vertical="center" wrapText="1"/>
    </xf>
    <xf numFmtId="0" fontId="15" fillId="0" borderId="9" xfId="0" quotePrefix="1" applyFont="1" applyBorder="1" applyAlignment="1">
      <alignment horizontal="center" vertical="center" wrapText="1"/>
    </xf>
    <xf numFmtId="49" fontId="14" fillId="0" borderId="2" xfId="0" applyNumberFormat="1" applyFont="1" applyBorder="1" applyAlignment="1">
      <alignment horizontal="center" vertical="center" wrapText="1"/>
    </xf>
    <xf numFmtId="0" fontId="15" fillId="14" borderId="2" xfId="0" applyFont="1" applyFill="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9" xfId="0" applyFont="1" applyBorder="1" applyAlignment="1">
      <alignment horizontal="center" vertical="center"/>
    </xf>
    <xf numFmtId="0" fontId="15" fillId="0" borderId="7" xfId="0" quotePrefix="1" applyFont="1" applyBorder="1" applyAlignment="1">
      <alignment horizontal="center" vertical="center"/>
    </xf>
    <xf numFmtId="16" fontId="15" fillId="0" borderId="9" xfId="0" quotePrefix="1" applyNumberFormat="1" applyFont="1" applyBorder="1" applyAlignment="1">
      <alignment horizontal="center" vertical="center" wrapText="1"/>
    </xf>
    <xf numFmtId="0" fontId="15" fillId="0" borderId="2" xfId="0" quotePrefix="1" applyFont="1" applyBorder="1" applyAlignment="1">
      <alignment horizontal="center" vertical="center" wrapText="1"/>
    </xf>
    <xf numFmtId="0" fontId="17" fillId="0" borderId="2" xfId="0" applyFont="1" applyBorder="1" applyAlignment="1">
      <alignment horizontal="center" vertical="center" wrapText="1"/>
    </xf>
    <xf numFmtId="0" fontId="16" fillId="0" borderId="2" xfId="0" applyFont="1" applyBorder="1" applyAlignment="1">
      <alignment horizontal="left" wrapText="1"/>
    </xf>
    <xf numFmtId="0" fontId="15" fillId="0" borderId="13" xfId="0" applyFont="1" applyBorder="1" applyAlignment="1">
      <alignment horizontal="center" vertical="center" wrapText="1"/>
    </xf>
    <xf numFmtId="2" fontId="15" fillId="0" borderId="9" xfId="0" quotePrefix="1" applyNumberFormat="1" applyFont="1" applyBorder="1" applyAlignment="1">
      <alignment horizontal="center" vertical="center"/>
    </xf>
    <xf numFmtId="0" fontId="16" fillId="0" borderId="6" xfId="0" applyFont="1" applyBorder="1" applyAlignment="1">
      <alignment horizontal="center" vertical="center" wrapText="1"/>
    </xf>
    <xf numFmtId="0" fontId="15" fillId="0" borderId="13" xfId="0" applyFont="1" applyBorder="1" applyAlignment="1">
      <alignment horizontal="center" vertical="center"/>
    </xf>
    <xf numFmtId="0" fontId="15" fillId="0" borderId="6" xfId="0" applyFont="1" applyBorder="1" applyAlignment="1">
      <alignment horizontal="center" vertical="center"/>
    </xf>
    <xf numFmtId="0" fontId="15" fillId="0" borderId="6" xfId="0" applyFont="1" applyBorder="1" applyAlignment="1">
      <alignment horizontal="center" vertical="center" wrapText="1"/>
    </xf>
    <xf numFmtId="49" fontId="15" fillId="0" borderId="6"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5" fillId="0" borderId="6" xfId="0" applyFont="1" applyBorder="1" applyAlignment="1">
      <alignment horizontal="left" wrapText="1"/>
    </xf>
    <xf numFmtId="0" fontId="17" fillId="0" borderId="6" xfId="0" applyFont="1" applyBorder="1" applyAlignment="1">
      <alignment horizontal="center" vertical="center" wrapText="1"/>
    </xf>
    <xf numFmtId="0" fontId="18" fillId="0" borderId="0" xfId="0" applyFont="1"/>
    <xf numFmtId="0" fontId="20" fillId="0" borderId="15" xfId="5" applyFont="1" applyFill="1" applyBorder="1" applyAlignment="1">
      <alignment horizontal="center" vertical="center" wrapText="1"/>
    </xf>
    <xf numFmtId="0" fontId="20" fillId="11" borderId="15" xfId="5" applyFont="1" applyBorder="1" applyAlignment="1">
      <alignment horizontal="center" vertical="center" wrapText="1"/>
    </xf>
    <xf numFmtId="49" fontId="20" fillId="11" borderId="15" xfId="5" applyNumberFormat="1" applyFont="1" applyBorder="1" applyAlignment="1">
      <alignment horizontal="center" vertical="center" wrapText="1"/>
    </xf>
    <xf numFmtId="49" fontId="20" fillId="11" borderId="16" xfId="5" applyNumberFormat="1" applyFont="1" applyBorder="1" applyAlignment="1">
      <alignment horizontal="center" vertical="center" wrapText="1"/>
    </xf>
    <xf numFmtId="0" fontId="19" fillId="0" borderId="18" xfId="4" applyFont="1" applyFill="1" applyBorder="1" applyAlignment="1">
      <alignment horizontal="center" vertical="center" wrapText="1"/>
    </xf>
    <xf numFmtId="44" fontId="0" fillId="0" borderId="0" xfId="0" applyNumberFormat="1"/>
    <xf numFmtId="0" fontId="0" fillId="0" borderId="4" xfId="0" applyFill="1" applyBorder="1" applyAlignment="1">
      <alignment horizontal="center" vertical="center"/>
    </xf>
    <xf numFmtId="0" fontId="0" fillId="0" borderId="2" xfId="0" applyFill="1" applyBorder="1" applyAlignment="1">
      <alignment horizontal="center" vertical="center"/>
    </xf>
    <xf numFmtId="164" fontId="0" fillId="0" borderId="0" xfId="0" applyNumberFormat="1"/>
    <xf numFmtId="10" fontId="0" fillId="0" borderId="0" xfId="0" applyNumberFormat="1"/>
    <xf numFmtId="167" fontId="0" fillId="0" borderId="0" xfId="0" applyNumberFormat="1" applyFill="1" applyBorder="1"/>
    <xf numFmtId="164" fontId="0" fillId="0" borderId="0" xfId="0" applyNumberFormat="1" applyFill="1" applyBorder="1"/>
    <xf numFmtId="164" fontId="0" fillId="0" borderId="2" xfId="0" applyNumberFormat="1" applyBorder="1" applyAlignment="1">
      <alignment wrapText="1"/>
    </xf>
    <xf numFmtId="0" fontId="3" fillId="0" borderId="0" xfId="0" applyFont="1" applyBorder="1" applyAlignment="1">
      <alignment horizontal="center" vertical="top"/>
    </xf>
    <xf numFmtId="0" fontId="3" fillId="0" borderId="2"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Alignment="1">
      <alignment horizontal="left" wrapText="1"/>
    </xf>
    <xf numFmtId="0" fontId="0" fillId="0" borderId="2" xfId="0" applyFill="1" applyBorder="1" applyAlignment="1">
      <alignment horizontal="center" vertical="center"/>
    </xf>
    <xf numFmtId="0" fontId="0" fillId="0" borderId="2" xfId="0" applyBorder="1" applyAlignment="1">
      <alignment horizontal="center" vertical="center" wrapText="1"/>
    </xf>
    <xf numFmtId="0" fontId="3" fillId="2" borderId="1" xfId="0" applyFont="1" applyFill="1" applyBorder="1" applyAlignment="1">
      <alignment horizontal="center"/>
    </xf>
    <xf numFmtId="0" fontId="3" fillId="2" borderId="0" xfId="0" applyFont="1" applyFill="1" applyBorder="1" applyAlignment="1">
      <alignment horizontal="center"/>
    </xf>
    <xf numFmtId="0" fontId="19" fillId="10" borderId="7" xfId="4" applyFont="1" applyBorder="1" applyAlignment="1">
      <alignment horizontal="center" vertical="center" wrapText="1"/>
    </xf>
    <xf numFmtId="0" fontId="19" fillId="10" borderId="9" xfId="4" applyFont="1" applyBorder="1" applyAlignment="1">
      <alignment horizontal="center" vertical="center" wrapText="1"/>
    </xf>
    <xf numFmtId="0" fontId="19" fillId="10" borderId="20" xfId="4" applyFont="1" applyBorder="1" applyAlignment="1">
      <alignment horizontal="center" vertical="center" wrapText="1"/>
    </xf>
    <xf numFmtId="0" fontId="19" fillId="10" borderId="15" xfId="4" applyFont="1" applyBorder="1" applyAlignment="1">
      <alignment horizontal="center" vertical="center" wrapText="1"/>
    </xf>
    <xf numFmtId="0" fontId="19" fillId="10" borderId="19" xfId="4" applyFont="1" applyBorder="1" applyAlignment="1">
      <alignment horizontal="center" vertical="center" wrapText="1"/>
    </xf>
    <xf numFmtId="0" fontId="19" fillId="10" borderId="17" xfId="4" applyFont="1" applyBorder="1" applyAlignment="1">
      <alignment horizontal="center" vertical="center" wrapText="1"/>
    </xf>
    <xf numFmtId="0" fontId="19" fillId="10" borderId="2" xfId="4" applyFont="1" applyBorder="1" applyAlignment="1">
      <alignment horizontal="center" vertical="center" wrapText="1"/>
    </xf>
    <xf numFmtId="0" fontId="19" fillId="10" borderId="14" xfId="4" applyFont="1" applyBorder="1" applyAlignment="1">
      <alignment horizontal="center" vertical="center" wrapText="1"/>
    </xf>
    <xf numFmtId="0" fontId="19" fillId="10" borderId="4" xfId="4" applyFont="1" applyBorder="1" applyAlignment="1">
      <alignment horizontal="center" vertical="center" wrapText="1"/>
    </xf>
    <xf numFmtId="0" fontId="12" fillId="9" borderId="4" xfId="4" applyFont="1" applyFill="1" applyBorder="1" applyAlignment="1">
      <alignment horizontal="center" vertical="center" wrapText="1"/>
    </xf>
    <xf numFmtId="0" fontId="12" fillId="9" borderId="15" xfId="4" applyFont="1" applyFill="1" applyBorder="1" applyAlignment="1">
      <alignment horizontal="center" vertical="center" wrapText="1"/>
    </xf>
    <xf numFmtId="0" fontId="12" fillId="9" borderId="2" xfId="4" applyFont="1" applyFill="1" applyBorder="1" applyAlignment="1">
      <alignment horizontal="center" vertical="center" wrapText="1"/>
    </xf>
    <xf numFmtId="0" fontId="12" fillId="9" borderId="14" xfId="4" applyFont="1" applyFill="1" applyBorder="1" applyAlignment="1">
      <alignment horizontal="center" vertical="center" wrapText="1"/>
    </xf>
    <xf numFmtId="0" fontId="0" fillId="9" borderId="0" xfId="0" applyFill="1" applyAlignment="1">
      <alignment horizontal="center"/>
    </xf>
  </cellXfs>
  <cellStyles count="6">
    <cellStyle name="40% - Accent1" xfId="5" builtinId="31"/>
    <cellStyle name="Accent1" xfId="4" builtinId="29"/>
    <cellStyle name="Calculation" xfId="3" builtinId="22"/>
    <cellStyle name="Currency" xfId="1" builtinId="4"/>
    <cellStyle name="Normal" xfId="0" builtinId="0"/>
    <cellStyle name="Percent" xfId="2" builtinId="5"/>
  </cellStyles>
  <dxfs count="0"/>
  <tableStyles count="0" defaultTableStyle="TableStyleMedium2" defaultPivotStyle="PivotStyleLight16"/>
  <colors>
    <mruColors>
      <color rgb="FFFF91E4"/>
      <color rgb="FFFF6E6E"/>
      <color rgb="FF5CC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2021 Plan</a:t>
            </a:r>
            <a:r>
              <a:rPr lang="en-US" baseline="0"/>
              <a:t> Funding, 2021-2035</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20-4B0F-A638-42D134A186E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00-45B4-B119-9E5F3E417B8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8-1C00-45B4-B119-9E5F3E417B8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C00-45B4-B119-9E5F3E417B8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C00-45B4-B119-9E5F3E417B8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20-4B0F-A638-42D134A186E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4-1C00-45B4-B119-9E5F3E417B8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5-1C00-45B4-B119-9E5F3E417B8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6-1C00-45B4-B119-9E5F3E417B8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2-1C00-45B4-B119-9E5F3E417B88}"/>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1-1C00-45B4-B119-9E5F3E417B88}"/>
              </c:ext>
            </c:extLst>
          </c:dPt>
          <c:dLbls>
            <c:dLbl>
              <c:idx val="2"/>
              <c:layout>
                <c:manualLayout>
                  <c:x val="-3.2380952380952392E-2"/>
                  <c:y val="9.542743538767385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00-45B4-B119-9E5F3E417B88}"/>
                </c:ext>
              </c:extLst>
            </c:dLbl>
            <c:dLbl>
              <c:idx val="3"/>
              <c:layout>
                <c:manualLayout>
                  <c:x val="-2.6666666666666668E-2"/>
                  <c:y val="5.831676607024519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00-45B4-B119-9E5F3E417B88}"/>
                </c:ext>
              </c:extLst>
            </c:dLbl>
            <c:dLbl>
              <c:idx val="4"/>
              <c:layout>
                <c:manualLayout>
                  <c:x val="-4.3809523809523826E-2"/>
                  <c:y val="0"/>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C00-45B4-B119-9E5F3E417B88}"/>
                </c:ext>
              </c:extLst>
            </c:dLbl>
            <c:dLbl>
              <c:idx val="6"/>
              <c:layout>
                <c:manualLayout>
                  <c:x val="-0.10095238095238097"/>
                  <c:y val="6.626905235255135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00-45B4-B119-9E5F3E417B88}"/>
                </c:ext>
              </c:extLst>
            </c:dLbl>
            <c:dLbl>
              <c:idx val="7"/>
              <c:layout>
                <c:manualLayout>
                  <c:x val="-7.8095238095238093E-2"/>
                  <c:y val="4.771371769383695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00-45B4-B119-9E5F3E417B88}"/>
                </c:ext>
              </c:extLst>
            </c:dLbl>
            <c:dLbl>
              <c:idx val="8"/>
              <c:layout>
                <c:manualLayout>
                  <c:x val="-7.4285714285714288E-2"/>
                  <c:y val="-7.9522862823061743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00-45B4-B119-9E5F3E417B88}"/>
                </c:ext>
              </c:extLst>
            </c:dLbl>
            <c:dLbl>
              <c:idx val="9"/>
              <c:layout>
                <c:manualLayout>
                  <c:x val="4.5714285714285714E-2"/>
                  <c:y val="-4.449585948873686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00-45B4-B119-9E5F3E417B88}"/>
                </c:ext>
              </c:extLst>
            </c:dLbl>
            <c:dLbl>
              <c:idx val="10"/>
              <c:layout>
                <c:manualLayout>
                  <c:x val="0.17142857142857135"/>
                  <c:y val="-2.224782538365606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00-45B4-B119-9E5F3E417B88}"/>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'Phased Funding Direct Compariso'!$B$52:$B$62</c:f>
              <c:strCache>
                <c:ptCount val="11"/>
                <c:pt idx="0">
                  <c:v>Managed Lanes and Highway Improvements</c:v>
                </c:pt>
                <c:pt idx="1">
                  <c:v>Transit</c:v>
                </c:pt>
                <c:pt idx="2">
                  <c:v>Mobility Hubs</c:v>
                </c:pt>
                <c:pt idx="3">
                  <c:v>Flexible Fleets</c:v>
                </c:pt>
                <c:pt idx="4">
                  <c:v>Next OS</c:v>
                </c:pt>
                <c:pt idx="5">
                  <c:v>Programs</c:v>
                </c:pt>
                <c:pt idx="6">
                  <c:v>Local Streets</c:v>
                </c:pt>
                <c:pt idx="7">
                  <c:v>Goods Movement</c:v>
                </c:pt>
                <c:pt idx="8">
                  <c:v>Active Transportation</c:v>
                </c:pt>
                <c:pt idx="9">
                  <c:v>Debt Service</c:v>
                </c:pt>
                <c:pt idx="10">
                  <c:v>Airport Connectivity</c:v>
                </c:pt>
              </c:strCache>
            </c:strRef>
          </c:cat>
          <c:val>
            <c:numRef>
              <c:f>'Phased Funding Direct Compariso'!$C$52:$C$62</c:f>
              <c:numCache>
                <c:formatCode>0.0%</c:formatCode>
                <c:ptCount val="11"/>
                <c:pt idx="0">
                  <c:v>0.25694835229690222</c:v>
                </c:pt>
                <c:pt idx="1">
                  <c:v>0.43131253517067214</c:v>
                </c:pt>
                <c:pt idx="2">
                  <c:v>6.4425808753894503E-2</c:v>
                </c:pt>
                <c:pt idx="3">
                  <c:v>9.5938730973524206E-3</c:v>
                </c:pt>
                <c:pt idx="4">
                  <c:v>1.7568179634636764E-3</c:v>
                </c:pt>
                <c:pt idx="5">
                  <c:v>7.6009827200483118E-2</c:v>
                </c:pt>
                <c:pt idx="6">
                  <c:v>9.235646934489905E-2</c:v>
                </c:pt>
                <c:pt idx="7">
                  <c:v>3.390109663871313E-3</c:v>
                </c:pt>
                <c:pt idx="8">
                  <c:v>2.2728832402311314E-2</c:v>
                </c:pt>
                <c:pt idx="9">
                  <c:v>3.0840390342991256E-2</c:v>
                </c:pt>
                <c:pt idx="10">
                  <c:v>1.1474217323872136E-2</c:v>
                </c:pt>
              </c:numCache>
            </c:numRef>
          </c:val>
          <c:extLst>
            <c:ext xmlns:c16="http://schemas.microsoft.com/office/drawing/2014/chart" uri="{C3380CC4-5D6E-409C-BE32-E72D297353CC}">
              <c16:uniqueId val="{00000000-1C00-45B4-B119-9E5F3E417B8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2015 Plan Funding, 2021-2035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DDA-4F34-8F0C-9B6EBAD8661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DDA-4F34-8F0C-9B6EBAD86615}"/>
              </c:ext>
            </c:extLst>
          </c:dPt>
          <c:dPt>
            <c:idx val="2"/>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E-6488-441F-AA31-14E10E9E2123}"/>
              </c:ext>
            </c:extLst>
          </c:dPt>
          <c:dPt>
            <c:idx val="3"/>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A-6488-441F-AA31-14E10E9E2123}"/>
              </c:ext>
            </c:extLst>
          </c:dPt>
          <c:dPt>
            <c:idx val="4"/>
            <c:bubble3D val="0"/>
            <c:spPr>
              <a:solidFill>
                <a:schemeClr val="tx1">
                  <a:lumMod val="65000"/>
                  <a:lumOff val="35000"/>
                </a:schemeClr>
              </a:solidFill>
              <a:ln w="19050">
                <a:solidFill>
                  <a:schemeClr val="lt1"/>
                </a:solidFill>
              </a:ln>
              <a:effectLst/>
            </c:spPr>
            <c:extLst>
              <c:ext xmlns:c16="http://schemas.microsoft.com/office/drawing/2014/chart" uri="{C3380CC4-5D6E-409C-BE32-E72D297353CC}">
                <c16:uniqueId val="{00000003-6488-441F-AA31-14E10E9E2123}"/>
              </c:ext>
            </c:extLst>
          </c:dPt>
          <c:dPt>
            <c:idx val="5"/>
            <c:bubble3D val="0"/>
            <c:spPr>
              <a:solidFill>
                <a:schemeClr val="accent4">
                  <a:lumMod val="50000"/>
                </a:schemeClr>
              </a:solidFill>
              <a:ln w="19050">
                <a:solidFill>
                  <a:schemeClr val="lt1"/>
                </a:solidFill>
              </a:ln>
              <a:effectLst/>
            </c:spPr>
            <c:extLst>
              <c:ext xmlns:c16="http://schemas.microsoft.com/office/drawing/2014/chart" uri="{C3380CC4-5D6E-409C-BE32-E72D297353CC}">
                <c16:uniqueId val="{00000002-6488-441F-AA31-14E10E9E2123}"/>
              </c:ext>
            </c:extLst>
          </c:dPt>
          <c:dLbls>
            <c:dLbl>
              <c:idx val="4"/>
              <c:layout>
                <c:manualLayout>
                  <c:x val="-1.7081849257387899E-2"/>
                  <c:y val="-5.761316872427982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88-441F-AA31-14E10E9E2123}"/>
                </c:ext>
              </c:extLst>
            </c:dLbl>
            <c:dLbl>
              <c:idx val="5"/>
              <c:layout>
                <c:manualLayout>
                  <c:x val="2.8469748762313167E-2"/>
                  <c:y val="-3.8408779149519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88-441F-AA31-14E10E9E2123}"/>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extLst>
                <c:ext xmlns:c15="http://schemas.microsoft.com/office/drawing/2012/chart" uri="{02D57815-91ED-43cb-92C2-25804820EDAC}">
                  <c15:fullRef>
                    <c15:sqref>'Phased Funding Direct Compariso'!$B$52:$B$62</c15:sqref>
                  </c15:fullRef>
                </c:ext>
              </c:extLst>
              <c:f>('Phased Funding Direct Compariso'!$B$52:$B$53,'Phased Funding Direct Compariso'!$B$57:$B$58,'Phased Funding Direct Compariso'!$B$60:$B$61)</c:f>
              <c:strCache>
                <c:ptCount val="6"/>
                <c:pt idx="0">
                  <c:v>Managed Lanes and Highway Improvements</c:v>
                </c:pt>
                <c:pt idx="1">
                  <c:v>Transit</c:v>
                </c:pt>
                <c:pt idx="2">
                  <c:v>Programs</c:v>
                </c:pt>
                <c:pt idx="3">
                  <c:v>Local Streets</c:v>
                </c:pt>
                <c:pt idx="4">
                  <c:v>Active Transportation</c:v>
                </c:pt>
                <c:pt idx="5">
                  <c:v>Debt Service</c:v>
                </c:pt>
              </c:strCache>
            </c:strRef>
          </c:cat>
          <c:val>
            <c:numRef>
              <c:extLst>
                <c:ext xmlns:c15="http://schemas.microsoft.com/office/drawing/2012/chart" uri="{02D57815-91ED-43cb-92C2-25804820EDAC}">
                  <c15:fullRef>
                    <c15:sqref>'Phased Funding Direct Compariso'!$D$52:$D$62</c15:sqref>
                  </c15:fullRef>
                </c:ext>
              </c:extLst>
              <c:f>('Phased Funding Direct Compariso'!$D$52:$D$53,'Phased Funding Direct Compariso'!$D$57:$D$58,'Phased Funding Direct Compariso'!$D$60:$D$61)</c:f>
              <c:numCache>
                <c:formatCode>0.0%</c:formatCode>
                <c:ptCount val="6"/>
                <c:pt idx="0">
                  <c:v>0.27212323064113236</c:v>
                </c:pt>
                <c:pt idx="1">
                  <c:v>0.46366361365528724</c:v>
                </c:pt>
                <c:pt idx="2">
                  <c:v>2.9025811823480432E-2</c:v>
                </c:pt>
                <c:pt idx="3">
                  <c:v>0.14276436303080767</c:v>
                </c:pt>
                <c:pt idx="4">
                  <c:v>2.8576186511240633E-2</c:v>
                </c:pt>
                <c:pt idx="5">
                  <c:v>6.3846794338051627E-2</c:v>
                </c:pt>
              </c:numCache>
            </c:numRef>
          </c:val>
          <c:extLst>
            <c:ext xmlns:c15="http://schemas.microsoft.com/office/drawing/2012/chart" uri="{02D57815-91ED-43cb-92C2-25804820EDAC}">
              <c15:categoryFilterExceptions>
                <c15:categoryFilterException>
                  <c15:sqref>'Phased Funding Direct Compariso'!$D$59</c15:sqref>
                  <c15:dLbl>
                    <c:idx val="3"/>
                    <c:layout>
                      <c:manualLayout>
                        <c:x val="-5.1245547772163717E-2"/>
                        <c:y val="7.9561042524005435E-2"/>
                      </c:manualLayout>
                    </c:layout>
                    <c:dLblPos val="bestFit"/>
                    <c:showLegendKey val="0"/>
                    <c:showVal val="1"/>
                    <c:showCatName val="1"/>
                    <c:showSerName val="0"/>
                    <c:showPercent val="0"/>
                    <c:showBubbleSize val="0"/>
                    <c:extLst>
                      <c:ext uri="{CE6537A1-D6FC-4f65-9D91-7224C49458BB}"/>
                      <c:ext xmlns:c16="http://schemas.microsoft.com/office/drawing/2014/chart" uri="{C3380CC4-5D6E-409C-BE32-E72D297353CC}">
                        <c16:uniqueId val="{0000000C-3975-4A05-BB76-04FABEED7DB5}"/>
                      </c:ext>
                    </c:extLst>
                  </c15:dLbl>
                </c15:categoryFilterException>
                <c15:categoryFilterException>
                  <c15:sqref>'Phased Funding Direct Compariso'!$D$62</c15:sqref>
                  <c15:dLbl>
                    <c:idx val="5"/>
                    <c:layout>
                      <c:manualLayout>
                        <c:x val="0.16322655957059548"/>
                        <c:y val="-3.0178326474622784E-2"/>
                      </c:manualLayout>
                    </c:layout>
                    <c:dLblPos val="bestFit"/>
                    <c:showLegendKey val="0"/>
                    <c:showVal val="1"/>
                    <c:showCatName val="1"/>
                    <c:showSerName val="0"/>
                    <c:showPercent val="0"/>
                    <c:showBubbleSize val="0"/>
                    <c:extLst>
                      <c:ext uri="{CE6537A1-D6FC-4f65-9D91-7224C49458BB}"/>
                      <c:ext xmlns:c16="http://schemas.microsoft.com/office/drawing/2014/chart" uri="{C3380CC4-5D6E-409C-BE32-E72D297353CC}">
                        <c16:uniqueId val="{0000000D-3975-4A05-BB76-04FABEED7DB5}"/>
                      </c:ext>
                    </c:extLst>
                  </c15:dLbl>
                </c15:categoryFilterException>
              </c15:categoryFilterExceptions>
            </c:ext>
            <c:ext xmlns:c16="http://schemas.microsoft.com/office/drawing/2014/chart" uri="{C3380CC4-5D6E-409C-BE32-E72D297353CC}">
              <c16:uniqueId val="{00000000-6488-441F-AA31-14E10E9E2123}"/>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129539</xdr:colOff>
      <xdr:row>0</xdr:row>
      <xdr:rowOff>60960</xdr:rowOff>
    </xdr:from>
    <xdr:to>
      <xdr:col>0</xdr:col>
      <xdr:colOff>2962274</xdr:colOff>
      <xdr:row>7</xdr:row>
      <xdr:rowOff>14689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39" y="60960"/>
          <a:ext cx="2832735" cy="12872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266700</xdr:colOff>
      <xdr:row>48</xdr:row>
      <xdr:rowOff>28575</xdr:rowOff>
    </xdr:from>
    <xdr:to>
      <xdr:col>16</xdr:col>
      <xdr:colOff>190500</xdr:colOff>
      <xdr:row>73</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252411</xdr:colOff>
      <xdr:row>74</xdr:row>
      <xdr:rowOff>28575</xdr:rowOff>
    </xdr:from>
    <xdr:to>
      <xdr:col>16</xdr:col>
      <xdr:colOff>200024</xdr:colOff>
      <xdr:row>98</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9:P49"/>
  <sheetViews>
    <sheetView tabSelected="1" workbookViewId="0">
      <selection activeCell="A34" sqref="A34"/>
    </sheetView>
  </sheetViews>
  <sheetFormatPr defaultRowHeight="15" x14ac:dyDescent="0.25"/>
  <cols>
    <col min="1" max="1" width="50.28515625" customWidth="1"/>
    <col min="2" max="2" width="11.140625" customWidth="1"/>
    <col min="4" max="4" width="1.7109375" customWidth="1"/>
    <col min="5" max="5" width="10.7109375" customWidth="1"/>
    <col min="7" max="7" width="1.85546875" customWidth="1"/>
    <col min="8" max="8" width="9.85546875" customWidth="1"/>
    <col min="15" max="15" width="10" bestFit="1" customWidth="1"/>
  </cols>
  <sheetData>
    <row r="9" spans="1:16" x14ac:dyDescent="0.25">
      <c r="A9" s="1" t="s">
        <v>0</v>
      </c>
    </row>
    <row r="11" spans="1:16" x14ac:dyDescent="0.25">
      <c r="A11" s="2"/>
      <c r="B11" s="199" t="s">
        <v>1</v>
      </c>
      <c r="C11" s="199"/>
      <c r="D11" s="3"/>
      <c r="E11" s="199" t="s">
        <v>2</v>
      </c>
      <c r="F11" s="199"/>
      <c r="G11" s="3"/>
      <c r="H11" s="198"/>
      <c r="I11" s="198"/>
      <c r="L11" s="198"/>
      <c r="M11" s="198"/>
      <c r="N11" s="130"/>
      <c r="O11" s="198"/>
      <c r="P11" s="198"/>
    </row>
    <row r="12" spans="1:16" ht="60" x14ac:dyDescent="0.25">
      <c r="A12" s="4"/>
      <c r="B12" s="5" t="s">
        <v>1312</v>
      </c>
      <c r="C12" s="5" t="s">
        <v>3</v>
      </c>
      <c r="D12" s="6"/>
      <c r="E12" s="5" t="s">
        <v>1313</v>
      </c>
      <c r="F12" s="5" t="s">
        <v>3</v>
      </c>
      <c r="G12" s="6"/>
      <c r="H12" s="107"/>
      <c r="I12" s="107"/>
      <c r="L12" s="107"/>
      <c r="M12" s="107"/>
      <c r="N12" s="107"/>
      <c r="O12" s="107"/>
      <c r="P12" s="107"/>
    </row>
    <row r="13" spans="1:16" x14ac:dyDescent="0.25">
      <c r="A13" s="64" t="s">
        <v>1271</v>
      </c>
      <c r="B13" s="62">
        <f>29699+9461+1405+1363</f>
        <v>41928</v>
      </c>
      <c r="C13" s="63">
        <f>B13/B$33</f>
        <v>0.20575735864241759</v>
      </c>
      <c r="D13" s="9"/>
      <c r="E13" s="62">
        <v>18400</v>
      </c>
      <c r="F13" s="63">
        <f>E13/$E$33</f>
        <v>0.11246943765281174</v>
      </c>
      <c r="G13" s="9"/>
      <c r="H13" s="108"/>
      <c r="I13" s="109"/>
      <c r="L13" s="108"/>
      <c r="M13" s="109"/>
      <c r="N13" s="131"/>
      <c r="O13" s="108"/>
      <c r="P13" s="109"/>
    </row>
    <row r="14" spans="1:16" x14ac:dyDescent="0.25">
      <c r="A14" s="64" t="s">
        <v>1226</v>
      </c>
      <c r="B14" s="62">
        <v>15657</v>
      </c>
      <c r="C14" s="63">
        <f t="shared" ref="C14:C33" si="0">B14/B$33</f>
        <v>7.6835121261790026E-2</v>
      </c>
      <c r="D14" s="9"/>
      <c r="E14" s="62">
        <v>18600</v>
      </c>
      <c r="F14" s="63">
        <f t="shared" ref="F14:F33" si="1">E14/$E$33</f>
        <v>0.11369193154034229</v>
      </c>
      <c r="G14" s="9"/>
      <c r="H14" s="108"/>
      <c r="I14" s="109"/>
      <c r="L14" s="108"/>
      <c r="M14" s="109"/>
      <c r="N14" s="131"/>
      <c r="O14" s="108"/>
      <c r="P14" s="109"/>
    </row>
    <row r="15" spans="1:16" x14ac:dyDescent="0.25">
      <c r="A15" s="64" t="s">
        <v>1228</v>
      </c>
      <c r="B15" s="62"/>
      <c r="C15" s="63"/>
      <c r="D15" s="9"/>
      <c r="E15" s="62">
        <v>1500</v>
      </c>
      <c r="F15" s="63">
        <f t="shared" si="1"/>
        <v>9.1687041564792182E-3</v>
      </c>
      <c r="G15" s="9"/>
      <c r="H15" s="108"/>
      <c r="I15" s="109"/>
      <c r="L15" s="108"/>
      <c r="M15" s="109"/>
      <c r="N15" s="131"/>
      <c r="O15" s="108"/>
      <c r="P15" s="109"/>
    </row>
    <row r="16" spans="1:16" x14ac:dyDescent="0.25">
      <c r="A16" s="64" t="s">
        <v>4</v>
      </c>
      <c r="B16" s="62">
        <v>4900</v>
      </c>
      <c r="C16" s="63">
        <f t="shared" si="0"/>
        <v>2.4046247313199917E-2</v>
      </c>
      <c r="D16" s="9"/>
      <c r="E16" s="62">
        <v>4300</v>
      </c>
      <c r="F16" s="63">
        <f t="shared" si="1"/>
        <v>2.628361858190709E-2</v>
      </c>
      <c r="G16" s="9"/>
      <c r="H16" s="108"/>
      <c r="I16" s="109"/>
      <c r="L16" s="108"/>
      <c r="M16" s="109"/>
      <c r="N16" s="131"/>
      <c r="O16" s="108"/>
      <c r="P16" s="109"/>
    </row>
    <row r="17" spans="1:16" x14ac:dyDescent="0.25">
      <c r="A17" s="64" t="s">
        <v>1229</v>
      </c>
      <c r="B17" s="62">
        <f>28863+11763</f>
        <v>40626</v>
      </c>
      <c r="C17" s="63">
        <f t="shared" si="0"/>
        <v>0.19936792721348159</v>
      </c>
      <c r="D17" s="8"/>
      <c r="E17" s="62">
        <v>55500</v>
      </c>
      <c r="F17" s="63">
        <f t="shared" si="1"/>
        <v>0.33924205378973105</v>
      </c>
      <c r="G17" s="10"/>
      <c r="H17" s="108"/>
      <c r="I17" s="109"/>
      <c r="L17" s="108"/>
      <c r="M17" s="109"/>
      <c r="N17" s="132"/>
      <c r="O17" s="108"/>
      <c r="P17" s="109"/>
    </row>
    <row r="18" spans="1:16" x14ac:dyDescent="0.25">
      <c r="A18" s="64" t="s">
        <v>1230</v>
      </c>
      <c r="B18" s="62">
        <v>39280</v>
      </c>
      <c r="C18" s="63">
        <f t="shared" si="0"/>
        <v>0.19276257029846791</v>
      </c>
      <c r="D18" s="8"/>
      <c r="E18" s="62">
        <v>24700</v>
      </c>
      <c r="F18" s="63">
        <f t="shared" si="1"/>
        <v>0.15097799511002444</v>
      </c>
      <c r="G18" s="10"/>
      <c r="H18" s="108"/>
      <c r="I18" s="109"/>
      <c r="L18" s="108"/>
      <c r="M18" s="109"/>
      <c r="N18" s="132"/>
      <c r="O18" s="108"/>
      <c r="P18" s="109"/>
    </row>
    <row r="19" spans="1:16" x14ac:dyDescent="0.25">
      <c r="A19" s="64" t="s">
        <v>1227</v>
      </c>
      <c r="B19" s="62"/>
      <c r="C19" s="63"/>
      <c r="D19" s="8"/>
      <c r="E19" s="62">
        <v>4800</v>
      </c>
      <c r="F19" s="63">
        <f t="shared" si="1"/>
        <v>2.9339853300733496E-2</v>
      </c>
      <c r="G19" s="10"/>
      <c r="H19" s="108"/>
      <c r="I19" s="109"/>
      <c r="L19" s="108"/>
      <c r="M19" s="109"/>
      <c r="N19" s="132"/>
      <c r="O19" s="108"/>
      <c r="P19" s="109"/>
    </row>
    <row r="20" spans="1:16" x14ac:dyDescent="0.25">
      <c r="A20" s="64" t="s">
        <v>6</v>
      </c>
      <c r="B20" s="62"/>
      <c r="C20" s="63"/>
      <c r="D20" s="8"/>
      <c r="E20" s="62">
        <v>5600</v>
      </c>
      <c r="F20" s="63">
        <f t="shared" si="1"/>
        <v>3.4229828850855744E-2</v>
      </c>
      <c r="G20" s="10"/>
      <c r="H20" s="108"/>
      <c r="I20" s="109"/>
      <c r="L20" s="108"/>
      <c r="M20" s="109"/>
      <c r="N20" s="132"/>
      <c r="O20" s="108"/>
      <c r="P20" s="109"/>
    </row>
    <row r="21" spans="1:16" x14ac:dyDescent="0.25">
      <c r="A21" s="64" t="s">
        <v>1231</v>
      </c>
      <c r="B21" s="62"/>
      <c r="C21" s="63"/>
      <c r="D21" s="8"/>
      <c r="E21" s="62">
        <v>1800</v>
      </c>
      <c r="F21" s="63">
        <f t="shared" si="1"/>
        <v>1.1002444987775062E-2</v>
      </c>
      <c r="G21" s="10"/>
      <c r="H21" s="108"/>
      <c r="I21" s="109"/>
      <c r="L21" s="108"/>
      <c r="M21" s="109"/>
      <c r="N21" s="132"/>
      <c r="O21" s="108"/>
      <c r="P21" s="109"/>
    </row>
    <row r="22" spans="1:16" x14ac:dyDescent="0.25">
      <c r="A22" s="64" t="s">
        <v>9</v>
      </c>
      <c r="C22" s="63"/>
      <c r="D22" s="8"/>
      <c r="E22" s="62">
        <v>500</v>
      </c>
      <c r="F22" s="63">
        <f t="shared" si="1"/>
        <v>3.0562347188264061E-3</v>
      </c>
      <c r="G22" s="8"/>
      <c r="H22" s="108"/>
      <c r="I22" s="109"/>
      <c r="L22" s="108"/>
      <c r="M22" s="109"/>
      <c r="N22" s="132"/>
      <c r="O22" s="108"/>
      <c r="P22" s="109"/>
    </row>
    <row r="23" spans="1:16" x14ac:dyDescent="0.25">
      <c r="A23" s="64" t="s">
        <v>1275</v>
      </c>
      <c r="B23" s="62">
        <v>2785</v>
      </c>
      <c r="C23" s="63">
        <f t="shared" si="0"/>
        <v>1.3667101789237097E-2</v>
      </c>
      <c r="D23" s="8"/>
      <c r="E23" s="62"/>
      <c r="F23" s="63"/>
      <c r="G23" s="8"/>
      <c r="H23" s="108"/>
      <c r="I23" s="109"/>
      <c r="L23" s="108"/>
      <c r="M23" s="109"/>
      <c r="N23" s="132"/>
      <c r="O23" s="108"/>
      <c r="P23" s="109"/>
    </row>
    <row r="24" spans="1:16" x14ac:dyDescent="0.25">
      <c r="A24" s="64" t="s">
        <v>7</v>
      </c>
      <c r="B24" s="62"/>
      <c r="C24" s="63"/>
      <c r="D24" s="10"/>
      <c r="E24" s="62">
        <v>200</v>
      </c>
      <c r="F24" s="63">
        <f t="shared" si="1"/>
        <v>1.2224938875305623E-3</v>
      </c>
      <c r="G24" s="9"/>
      <c r="H24" s="108"/>
      <c r="I24" s="109"/>
      <c r="L24" s="108"/>
      <c r="M24" s="109"/>
      <c r="N24" s="133"/>
      <c r="O24" s="108"/>
      <c r="P24" s="109"/>
    </row>
    <row r="25" spans="1:16" x14ac:dyDescent="0.25">
      <c r="A25" s="64" t="s">
        <v>11</v>
      </c>
      <c r="B25" s="62"/>
      <c r="C25" s="63"/>
      <c r="D25" s="9"/>
      <c r="E25" s="62">
        <v>500</v>
      </c>
      <c r="F25" s="63">
        <f t="shared" si="1"/>
        <v>3.0562347188264061E-3</v>
      </c>
      <c r="G25" s="37"/>
      <c r="H25" s="108"/>
      <c r="I25" s="109"/>
      <c r="J25" s="37"/>
      <c r="K25" s="37"/>
      <c r="L25" s="108"/>
      <c r="M25" s="109"/>
      <c r="N25" s="131"/>
      <c r="O25" s="108"/>
      <c r="P25" s="109"/>
    </row>
    <row r="26" spans="1:16" x14ac:dyDescent="0.25">
      <c r="A26" s="64" t="s">
        <v>1221</v>
      </c>
      <c r="B26" s="62">
        <v>26588</v>
      </c>
      <c r="C26" s="63">
        <f t="shared" si="0"/>
        <v>0.13047788235986926</v>
      </c>
      <c r="D26" s="9"/>
      <c r="E26" s="62">
        <v>14200</v>
      </c>
      <c r="F26" s="63">
        <f t="shared" si="1"/>
        <v>8.6797066014669924E-2</v>
      </c>
      <c r="G26" s="37"/>
      <c r="H26" s="108"/>
      <c r="I26" s="109"/>
      <c r="J26" s="37"/>
      <c r="K26" s="37"/>
      <c r="L26" s="108"/>
      <c r="M26" s="109"/>
      <c r="N26" s="131"/>
      <c r="O26" s="108"/>
      <c r="P26" s="109"/>
    </row>
    <row r="27" spans="1:16" x14ac:dyDescent="0.25">
      <c r="A27" s="64" t="s">
        <v>1223</v>
      </c>
      <c r="B27" s="62">
        <v>9174</v>
      </c>
      <c r="C27" s="63">
        <f t="shared" si="0"/>
        <v>4.5020463847203276E-2</v>
      </c>
      <c r="D27" s="9"/>
      <c r="E27" s="62">
        <v>4900</v>
      </c>
      <c r="F27" s="63">
        <f t="shared" si="1"/>
        <v>2.9951100244498777E-2</v>
      </c>
      <c r="G27" s="37"/>
      <c r="H27" s="108"/>
      <c r="I27" s="109"/>
      <c r="J27" s="37"/>
      <c r="K27" s="37"/>
      <c r="L27" s="108"/>
      <c r="M27" s="109"/>
      <c r="N27" s="131"/>
      <c r="O27" s="108"/>
      <c r="P27" s="109"/>
    </row>
    <row r="28" spans="1:16" x14ac:dyDescent="0.25">
      <c r="A28" s="64" t="s">
        <v>1311</v>
      </c>
      <c r="B28" s="62"/>
      <c r="C28" s="63"/>
      <c r="D28" s="9"/>
      <c r="E28" s="62">
        <v>8100</v>
      </c>
      <c r="F28" s="63">
        <f t="shared" si="1"/>
        <v>4.9511002444987774E-2</v>
      </c>
      <c r="G28" s="37"/>
      <c r="H28" s="108"/>
      <c r="I28" s="109"/>
      <c r="J28" s="37"/>
      <c r="K28" s="37"/>
      <c r="L28" s="108"/>
      <c r="M28" s="109"/>
      <c r="N28" s="131"/>
      <c r="O28" s="108"/>
      <c r="P28" s="109"/>
    </row>
    <row r="29" spans="1:16" x14ac:dyDescent="0.25">
      <c r="A29" s="64" t="s">
        <v>1267</v>
      </c>
      <c r="B29" s="62">
        <v>3928</v>
      </c>
      <c r="C29" s="63">
        <f t="shared" si="0"/>
        <v>1.927625702984679E-2</v>
      </c>
      <c r="D29" s="9"/>
      <c r="E29" s="62"/>
      <c r="F29" s="63"/>
      <c r="G29" s="37"/>
      <c r="H29" s="108"/>
      <c r="I29" s="109"/>
      <c r="J29" s="37"/>
      <c r="K29" s="37"/>
      <c r="L29" s="108"/>
      <c r="M29" s="109"/>
      <c r="N29" s="131"/>
      <c r="O29" s="108"/>
      <c r="P29" s="109"/>
    </row>
    <row r="30" spans="1:16" x14ac:dyDescent="0.25">
      <c r="A30" s="64" t="s">
        <v>1268</v>
      </c>
      <c r="B30" s="62">
        <v>17182</v>
      </c>
      <c r="C30" s="63">
        <f t="shared" si="0"/>
        <v>8.4318902313347141E-2</v>
      </c>
      <c r="D30" s="9"/>
      <c r="E30" s="62"/>
      <c r="F30" s="63"/>
      <c r="G30" s="37"/>
      <c r="H30" s="108"/>
      <c r="I30" s="109"/>
      <c r="J30" s="37"/>
      <c r="K30" s="37"/>
      <c r="L30" s="108"/>
      <c r="M30" s="109"/>
      <c r="N30" s="131"/>
      <c r="O30" s="108"/>
      <c r="P30" s="109"/>
    </row>
    <row r="31" spans="1:16" x14ac:dyDescent="0.25">
      <c r="A31" s="64" t="s">
        <v>1272</v>
      </c>
      <c r="B31" s="62">
        <v>1006</v>
      </c>
      <c r="C31" s="63">
        <f t="shared" si="0"/>
        <v>4.936841795322269E-3</v>
      </c>
      <c r="D31" s="9"/>
      <c r="E31" s="62"/>
      <c r="F31" s="63"/>
      <c r="G31" s="37"/>
      <c r="H31" s="108"/>
      <c r="I31" s="109"/>
      <c r="J31" s="37"/>
      <c r="K31" s="37"/>
      <c r="L31" s="108"/>
      <c r="M31" s="109"/>
      <c r="N31" s="131"/>
      <c r="O31" s="108"/>
      <c r="P31" s="109"/>
    </row>
    <row r="32" spans="1:16" x14ac:dyDescent="0.25">
      <c r="A32" s="64" t="s">
        <v>1273</v>
      </c>
      <c r="B32" s="62">
        <v>720</v>
      </c>
      <c r="C32" s="63">
        <f t="shared" si="0"/>
        <v>3.5333261358171308E-3</v>
      </c>
      <c r="D32" s="9"/>
      <c r="E32" s="62"/>
      <c r="F32" s="63"/>
      <c r="G32" s="37"/>
      <c r="H32" s="108"/>
      <c r="I32" s="109"/>
      <c r="J32" s="37"/>
      <c r="K32" s="37"/>
      <c r="L32" s="108"/>
      <c r="M32" s="109"/>
      <c r="N32" s="131"/>
      <c r="O32" s="108"/>
      <c r="P32" s="109"/>
    </row>
    <row r="33" spans="1:16" x14ac:dyDescent="0.25">
      <c r="A33" s="64" t="s">
        <v>12</v>
      </c>
      <c r="B33" s="62">
        <f>SUM(B13:B32)</f>
        <v>203774</v>
      </c>
      <c r="C33" s="63">
        <f t="shared" si="0"/>
        <v>1</v>
      </c>
      <c r="D33" s="8"/>
      <c r="E33" s="62">
        <f>SUM(E13:E28)</f>
        <v>163600</v>
      </c>
      <c r="F33" s="63">
        <f t="shared" si="1"/>
        <v>1</v>
      </c>
      <c r="G33" s="8"/>
      <c r="H33" s="108"/>
      <c r="I33" s="109"/>
      <c r="L33" s="108"/>
      <c r="M33" s="134"/>
      <c r="N33" s="132"/>
      <c r="O33" s="108"/>
      <c r="P33" s="109"/>
    </row>
    <row r="35" spans="1:16" s="37" customFormat="1" x14ac:dyDescent="0.25"/>
    <row r="38" spans="1:16" x14ac:dyDescent="0.25">
      <c r="A38" s="11" t="s">
        <v>1639</v>
      </c>
    </row>
    <row r="39" spans="1:16" x14ac:dyDescent="0.25">
      <c r="A39" s="11"/>
    </row>
    <row r="40" spans="1:16" x14ac:dyDescent="0.25">
      <c r="A40" s="11"/>
    </row>
    <row r="41" spans="1:16" x14ac:dyDescent="0.25">
      <c r="A41" s="11" t="s">
        <v>1279</v>
      </c>
    </row>
    <row r="42" spans="1:16" x14ac:dyDescent="0.25">
      <c r="A42" s="64" t="s">
        <v>1232</v>
      </c>
      <c r="B42" s="62">
        <v>1170</v>
      </c>
      <c r="C42" s="109"/>
      <c r="D42" s="10"/>
    </row>
    <row r="43" spans="1:16" x14ac:dyDescent="0.25">
      <c r="A43" s="64" t="s">
        <v>1194</v>
      </c>
      <c r="B43" s="62">
        <v>612</v>
      </c>
      <c r="C43" s="109"/>
      <c r="D43" s="10"/>
    </row>
    <row r="44" spans="1:16" x14ac:dyDescent="0.25">
      <c r="A44" s="64" t="s">
        <v>1233</v>
      </c>
      <c r="B44" s="62">
        <v>1058</v>
      </c>
      <c r="C44" s="109"/>
      <c r="D44" s="10"/>
    </row>
    <row r="45" spans="1:16" x14ac:dyDescent="0.25">
      <c r="A45" s="64" t="s">
        <v>8</v>
      </c>
      <c r="B45" s="62">
        <v>2630</v>
      </c>
      <c r="C45" s="109"/>
      <c r="D45" s="10"/>
    </row>
    <row r="46" spans="1:16" x14ac:dyDescent="0.25">
      <c r="A46" s="64" t="s">
        <v>1234</v>
      </c>
      <c r="B46" s="62">
        <v>91</v>
      </c>
      <c r="C46" s="109"/>
      <c r="D46" s="9"/>
    </row>
    <row r="47" spans="1:16" x14ac:dyDescent="0.25">
      <c r="A47" s="64" t="s">
        <v>1235</v>
      </c>
      <c r="B47" s="62">
        <v>2010</v>
      </c>
      <c r="C47" s="109"/>
      <c r="D47" s="9"/>
    </row>
    <row r="48" spans="1:16" x14ac:dyDescent="0.25">
      <c r="A48" s="64" t="s">
        <v>10</v>
      </c>
      <c r="B48" s="62">
        <v>425</v>
      </c>
      <c r="C48" s="109"/>
      <c r="D48" s="9"/>
    </row>
    <row r="49" spans="1:4" x14ac:dyDescent="0.25">
      <c r="A49" s="64" t="s">
        <v>1236</v>
      </c>
      <c r="B49" s="62">
        <v>148</v>
      </c>
      <c r="C49" s="109"/>
      <c r="D49" s="9"/>
    </row>
  </sheetData>
  <mergeCells count="5">
    <mergeCell ref="L11:M11"/>
    <mergeCell ref="O11:P11"/>
    <mergeCell ref="B11:C11"/>
    <mergeCell ref="E11:F11"/>
    <mergeCell ref="H11:I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5"/>
  <sheetViews>
    <sheetView workbookViewId="0">
      <selection activeCell="H95" sqref="H95"/>
    </sheetView>
  </sheetViews>
  <sheetFormatPr defaultRowHeight="15" x14ac:dyDescent="0.25"/>
  <cols>
    <col min="1" max="1" width="27" customWidth="1"/>
    <col min="2" max="2" width="32.140625" customWidth="1"/>
    <col min="3" max="3" width="11.28515625" customWidth="1"/>
    <col min="5" max="6" width="10" bestFit="1" customWidth="1"/>
    <col min="11" max="11" width="10" customWidth="1"/>
  </cols>
  <sheetData>
    <row r="2" spans="1:12" x14ac:dyDescent="0.25">
      <c r="A2" s="2"/>
      <c r="B2" s="200" t="s">
        <v>1321</v>
      </c>
      <c r="C2" s="201"/>
      <c r="D2" s="201"/>
      <c r="E2" s="201"/>
      <c r="F2" s="202"/>
    </row>
    <row r="3" spans="1:12" ht="30" x14ac:dyDescent="0.25">
      <c r="A3" s="99" t="s">
        <v>1237</v>
      </c>
      <c r="B3" s="86" t="s">
        <v>1238</v>
      </c>
      <c r="C3" s="86" t="s">
        <v>1239</v>
      </c>
      <c r="D3" s="86" t="s">
        <v>1240</v>
      </c>
      <c r="E3" s="86" t="s">
        <v>1241</v>
      </c>
      <c r="F3" s="86" t="s">
        <v>12</v>
      </c>
      <c r="H3" s="5" t="s">
        <v>1239</v>
      </c>
      <c r="I3" s="5" t="s">
        <v>1240</v>
      </c>
      <c r="J3" s="5" t="s">
        <v>1241</v>
      </c>
      <c r="K3" s="5" t="s">
        <v>12</v>
      </c>
    </row>
    <row r="4" spans="1:12" x14ac:dyDescent="0.25">
      <c r="A4" s="203" t="s">
        <v>1259</v>
      </c>
      <c r="B4" s="7" t="s">
        <v>1242</v>
      </c>
      <c r="C4" s="89">
        <v>653</v>
      </c>
      <c r="D4" s="90">
        <v>3966</v>
      </c>
      <c r="E4" s="90">
        <v>3088</v>
      </c>
      <c r="F4" s="91">
        <v>7706</v>
      </c>
      <c r="H4" s="137">
        <f>C4/C$33</f>
        <v>6.2577862961188307E-2</v>
      </c>
      <c r="I4" s="137">
        <f t="shared" ref="I4:K19" si="0">D4/D$33</f>
        <v>6.3533256439830835E-2</v>
      </c>
      <c r="J4" s="137">
        <f t="shared" si="0"/>
        <v>3.4077490978513966E-2</v>
      </c>
      <c r="K4" s="137">
        <f t="shared" si="0"/>
        <v>4.7121123177771257E-2</v>
      </c>
    </row>
    <row r="5" spans="1:12" x14ac:dyDescent="0.25">
      <c r="A5" s="203"/>
      <c r="B5" s="62" t="s">
        <v>1243</v>
      </c>
      <c r="C5" s="92">
        <v>681</v>
      </c>
      <c r="D5" s="93">
        <v>2855</v>
      </c>
      <c r="E5" s="62">
        <v>1223</v>
      </c>
      <c r="F5" s="92">
        <v>4759</v>
      </c>
      <c r="H5" s="137">
        <f t="shared" ref="H5:H32" si="1">C5/C$33</f>
        <v>6.5261140392908479E-2</v>
      </c>
      <c r="I5" s="137">
        <f t="shared" si="0"/>
        <v>4.5735614507240806E-2</v>
      </c>
      <c r="J5" s="137">
        <f t="shared" si="0"/>
        <v>1.349636381694384E-2</v>
      </c>
      <c r="K5" s="137">
        <f t="shared" si="0"/>
        <v>2.9100626161823698E-2</v>
      </c>
    </row>
    <row r="6" spans="1:12" x14ac:dyDescent="0.25">
      <c r="A6" s="203"/>
      <c r="B6" s="62" t="s">
        <v>334</v>
      </c>
      <c r="C6" s="92">
        <v>0</v>
      </c>
      <c r="D6" s="93">
        <v>4489</v>
      </c>
      <c r="E6" s="62">
        <v>3378</v>
      </c>
      <c r="F6" s="92">
        <v>7868</v>
      </c>
      <c r="H6" s="137">
        <f t="shared" si="1"/>
        <v>0</v>
      </c>
      <c r="I6" s="137">
        <f t="shared" si="0"/>
        <v>7.1911444316288611E-2</v>
      </c>
      <c r="J6" s="137">
        <f t="shared" si="0"/>
        <v>3.7277773486211196E-2</v>
      </c>
      <c r="K6" s="137">
        <f t="shared" si="0"/>
        <v>4.8111730750415811E-2</v>
      </c>
    </row>
    <row r="7" spans="1:12" x14ac:dyDescent="0.25">
      <c r="A7" s="203"/>
      <c r="B7" s="62" t="s">
        <v>1244</v>
      </c>
      <c r="C7" s="92">
        <v>96</v>
      </c>
      <c r="D7" s="93">
        <v>379</v>
      </c>
      <c r="E7" s="62">
        <v>1228</v>
      </c>
      <c r="F7" s="92">
        <v>1703</v>
      </c>
      <c r="H7" s="137">
        <f t="shared" si="1"/>
        <v>9.1998083373263061E-3</v>
      </c>
      <c r="I7" s="137">
        <f t="shared" si="0"/>
        <v>6.0713828014866073E-3</v>
      </c>
      <c r="J7" s="137">
        <f t="shared" si="0"/>
        <v>1.355154110155931E-2</v>
      </c>
      <c r="K7" s="137">
        <f t="shared" si="0"/>
        <v>1.0413609235886899E-2</v>
      </c>
    </row>
    <row r="8" spans="1:12" x14ac:dyDescent="0.25">
      <c r="A8" s="203"/>
      <c r="B8" s="62" t="s">
        <v>1245</v>
      </c>
      <c r="C8" s="92">
        <v>0</v>
      </c>
      <c r="D8" s="93">
        <v>188</v>
      </c>
      <c r="E8" s="62">
        <v>132</v>
      </c>
      <c r="F8" s="92">
        <v>320</v>
      </c>
      <c r="H8" s="137">
        <f t="shared" si="1"/>
        <v>0</v>
      </c>
      <c r="I8" s="137">
        <f t="shared" si="0"/>
        <v>3.0116621812123542E-3</v>
      </c>
      <c r="J8" s="137">
        <f t="shared" si="0"/>
        <v>1.4566803138483949E-3</v>
      </c>
      <c r="K8" s="137">
        <f t="shared" si="0"/>
        <v>1.9567556990509735E-3</v>
      </c>
    </row>
    <row r="9" spans="1:12" x14ac:dyDescent="0.25">
      <c r="A9" s="203"/>
      <c r="B9" s="62" t="s">
        <v>1228</v>
      </c>
      <c r="C9" s="92">
        <v>0</v>
      </c>
      <c r="D9" s="93">
        <v>289</v>
      </c>
      <c r="E9" s="62">
        <v>1254</v>
      </c>
      <c r="F9" s="92">
        <v>1544</v>
      </c>
      <c r="H9" s="137">
        <f t="shared" si="1"/>
        <v>0</v>
      </c>
      <c r="I9" s="137">
        <f t="shared" si="0"/>
        <v>4.6296296296296294E-3</v>
      </c>
      <c r="J9" s="137">
        <f t="shared" si="0"/>
        <v>1.3838462981559751E-2</v>
      </c>
      <c r="K9" s="137">
        <f t="shared" si="0"/>
        <v>9.4413462479209474E-3</v>
      </c>
    </row>
    <row r="10" spans="1:12" x14ac:dyDescent="0.25">
      <c r="A10" s="203"/>
      <c r="B10" s="62" t="s">
        <v>11</v>
      </c>
      <c r="C10" s="92">
        <v>110</v>
      </c>
      <c r="D10" s="93">
        <v>137</v>
      </c>
      <c r="E10" s="62">
        <v>242</v>
      </c>
      <c r="F10" s="92">
        <v>489</v>
      </c>
      <c r="H10" s="137">
        <f t="shared" si="1"/>
        <v>1.0541447053186392E-2</v>
      </c>
      <c r="I10" s="137">
        <f t="shared" si="0"/>
        <v>2.1946687171600665E-3</v>
      </c>
      <c r="J10" s="137">
        <f t="shared" si="0"/>
        <v>2.6705805753887242E-3</v>
      </c>
      <c r="K10" s="137">
        <f t="shared" si="0"/>
        <v>2.9901673026122687E-3</v>
      </c>
    </row>
    <row r="11" spans="1:12" x14ac:dyDescent="0.25">
      <c r="A11" s="203"/>
      <c r="B11" s="62" t="s">
        <v>1246</v>
      </c>
      <c r="C11" s="92">
        <v>1403</v>
      </c>
      <c r="D11" s="93">
        <v>3722</v>
      </c>
      <c r="E11" s="62">
        <v>13482</v>
      </c>
      <c r="F11" s="92">
        <v>18607</v>
      </c>
      <c r="H11" s="137">
        <f t="shared" si="1"/>
        <v>0.13445136559655008</v>
      </c>
      <c r="I11" s="137">
        <f t="shared" si="0"/>
        <v>5.9624503396129694E-2</v>
      </c>
      <c r="J11" s="137">
        <f t="shared" si="0"/>
        <v>0.14878003023715197</v>
      </c>
      <c r="K11" s="137">
        <f t="shared" si="0"/>
        <v>0.11377922903825458</v>
      </c>
    </row>
    <row r="12" spans="1:12" x14ac:dyDescent="0.25">
      <c r="A12" s="203"/>
      <c r="B12" s="62" t="s">
        <v>324</v>
      </c>
      <c r="C12" s="92">
        <v>0</v>
      </c>
      <c r="D12" s="93">
        <v>836</v>
      </c>
      <c r="E12" s="62">
        <v>0</v>
      </c>
      <c r="F12" s="92">
        <v>836</v>
      </c>
      <c r="H12" s="137">
        <f t="shared" si="1"/>
        <v>0</v>
      </c>
      <c r="I12" s="137">
        <f t="shared" si="0"/>
        <v>1.3392285018582596E-2</v>
      </c>
      <c r="J12" s="137">
        <f t="shared" si="0"/>
        <v>0</v>
      </c>
      <c r="K12" s="137">
        <f t="shared" si="0"/>
        <v>5.1120242637706682E-3</v>
      </c>
    </row>
    <row r="13" spans="1:12" x14ac:dyDescent="0.25">
      <c r="A13" s="203"/>
      <c r="B13" s="62" t="s">
        <v>1247</v>
      </c>
      <c r="C13" s="92">
        <v>141</v>
      </c>
      <c r="D13" s="93">
        <v>800</v>
      </c>
      <c r="E13" s="62">
        <v>1911</v>
      </c>
      <c r="F13" s="92">
        <v>2852</v>
      </c>
      <c r="H13" s="137">
        <f t="shared" si="1"/>
        <v>1.3512218495448012E-2</v>
      </c>
      <c r="I13" s="137">
        <f t="shared" si="0"/>
        <v>1.2815583749839805E-2</v>
      </c>
      <c r="J13" s="137">
        <f t="shared" si="0"/>
        <v>2.1088758180032443E-2</v>
      </c>
      <c r="K13" s="137">
        <f t="shared" si="0"/>
        <v>1.7439585167791802E-2</v>
      </c>
    </row>
    <row r="14" spans="1:12" x14ac:dyDescent="0.25">
      <c r="A14" s="204"/>
      <c r="B14" s="62" t="s">
        <v>1248</v>
      </c>
      <c r="C14" s="92">
        <v>3085</v>
      </c>
      <c r="D14" s="93">
        <v>17661</v>
      </c>
      <c r="E14" s="62">
        <v>25940</v>
      </c>
      <c r="F14" s="92">
        <v>46685</v>
      </c>
      <c r="H14" s="137">
        <f t="shared" si="1"/>
        <v>0.29563967417345471</v>
      </c>
      <c r="I14" s="137">
        <f t="shared" si="0"/>
        <v>0.28292003075740102</v>
      </c>
      <c r="J14" s="137">
        <f t="shared" si="0"/>
        <v>0.28625975258505576</v>
      </c>
      <c r="K14" s="137">
        <f t="shared" si="0"/>
        <v>0.28547231190685846</v>
      </c>
      <c r="L14" s="95"/>
    </row>
    <row r="15" spans="1:12" x14ac:dyDescent="0.25">
      <c r="A15" s="205" t="s">
        <v>1124</v>
      </c>
      <c r="B15" s="62" t="s">
        <v>1249</v>
      </c>
      <c r="C15" s="92">
        <v>373</v>
      </c>
      <c r="D15" s="93">
        <v>21036</v>
      </c>
      <c r="E15" s="62">
        <v>30428</v>
      </c>
      <c r="F15" s="92">
        <v>51837</v>
      </c>
      <c r="H15" s="137">
        <f t="shared" si="1"/>
        <v>3.5745088643986581E-2</v>
      </c>
      <c r="I15" s="137">
        <f t="shared" si="0"/>
        <v>0.33698577470203767</v>
      </c>
      <c r="J15" s="137">
        <f t="shared" si="0"/>
        <v>0.33578688325590123</v>
      </c>
      <c r="K15" s="137">
        <f t="shared" si="0"/>
        <v>0.31697607866157912</v>
      </c>
    </row>
    <row r="16" spans="1:12" x14ac:dyDescent="0.25">
      <c r="A16" s="206"/>
      <c r="B16" s="62" t="s">
        <v>1187</v>
      </c>
      <c r="C16" s="92">
        <v>2172</v>
      </c>
      <c r="D16" s="93">
        <v>5433</v>
      </c>
      <c r="E16" s="62">
        <v>12021</v>
      </c>
      <c r="F16" s="92">
        <v>19626</v>
      </c>
      <c r="H16" s="137">
        <f t="shared" si="1"/>
        <v>0.20814566363200768</v>
      </c>
      <c r="I16" s="137">
        <f t="shared" si="0"/>
        <v>8.7033833141099581E-2</v>
      </c>
      <c r="J16" s="137">
        <f t="shared" si="0"/>
        <v>0.13265722767251178</v>
      </c>
      <c r="K16" s="137">
        <f t="shared" si="0"/>
        <v>0.12001027296742002</v>
      </c>
    </row>
    <row r="17" spans="1:11" x14ac:dyDescent="0.25">
      <c r="A17" s="206"/>
      <c r="B17" s="62" t="s">
        <v>1125</v>
      </c>
      <c r="C17" s="92">
        <v>0</v>
      </c>
      <c r="D17" s="93">
        <v>982</v>
      </c>
      <c r="E17" s="62">
        <v>4041</v>
      </c>
      <c r="F17" s="92">
        <v>5024</v>
      </c>
      <c r="H17" s="137">
        <f t="shared" si="1"/>
        <v>0</v>
      </c>
      <c r="I17" s="137">
        <f t="shared" si="0"/>
        <v>1.573112905292836E-2</v>
      </c>
      <c r="J17" s="137">
        <f t="shared" si="0"/>
        <v>4.4594281426222453E-2</v>
      </c>
      <c r="K17" s="137">
        <f t="shared" si="0"/>
        <v>3.0721064475100285E-2</v>
      </c>
    </row>
    <row r="18" spans="1:11" x14ac:dyDescent="0.25">
      <c r="A18" s="206"/>
      <c r="B18" s="62" t="s">
        <v>1250</v>
      </c>
      <c r="C18" s="92">
        <v>395</v>
      </c>
      <c r="D18" s="93">
        <v>1033</v>
      </c>
      <c r="E18" s="62">
        <v>2196</v>
      </c>
      <c r="F18" s="92">
        <v>3624</v>
      </c>
      <c r="H18" s="137">
        <f t="shared" si="1"/>
        <v>3.7853378054623861E-2</v>
      </c>
      <c r="I18" s="137">
        <f t="shared" si="0"/>
        <v>1.6548122516980648E-2</v>
      </c>
      <c r="J18" s="137">
        <f t="shared" si="0"/>
        <v>2.4233863403114207E-2</v>
      </c>
      <c r="K18" s="137">
        <f t="shared" si="0"/>
        <v>2.2160258291752274E-2</v>
      </c>
    </row>
    <row r="19" spans="1:11" x14ac:dyDescent="0.25">
      <c r="A19" s="207"/>
      <c r="B19" s="62" t="s">
        <v>1248</v>
      </c>
      <c r="C19" s="92">
        <v>2940</v>
      </c>
      <c r="D19" s="93">
        <v>28485</v>
      </c>
      <c r="E19" s="62">
        <v>48686</v>
      </c>
      <c r="F19" s="92">
        <v>80111</v>
      </c>
      <c r="H19" s="137">
        <f t="shared" si="1"/>
        <v>0.28174413033061813</v>
      </c>
      <c r="I19" s="137">
        <f t="shared" si="0"/>
        <v>0.45631487889273359</v>
      </c>
      <c r="J19" s="137">
        <f t="shared" si="0"/>
        <v>0.53727225575774962</v>
      </c>
      <c r="K19" s="137">
        <f t="shared" si="0"/>
        <v>0.48986767439585166</v>
      </c>
    </row>
    <row r="20" spans="1:11" x14ac:dyDescent="0.25">
      <c r="A20" s="205" t="s">
        <v>6</v>
      </c>
      <c r="B20" s="62" t="s">
        <v>1142</v>
      </c>
      <c r="C20" s="92">
        <v>152</v>
      </c>
      <c r="D20" s="93">
        <v>247</v>
      </c>
      <c r="E20" s="62">
        <v>285</v>
      </c>
      <c r="F20" s="92">
        <v>683</v>
      </c>
      <c r="H20" s="137">
        <f t="shared" si="1"/>
        <v>1.456636320076665E-2</v>
      </c>
      <c r="I20" s="137">
        <f t="shared" ref="I20:I33" si="2">D20/D$33</f>
        <v>3.9568114827630398E-3</v>
      </c>
      <c r="J20" s="137">
        <f t="shared" ref="J20:J33" si="3">E20/E$33</f>
        <v>3.1451052230817619E-3</v>
      </c>
      <c r="K20" s="137">
        <f t="shared" ref="K20:K33" si="4">F20/F$33</f>
        <v>4.1764504451619212E-3</v>
      </c>
    </row>
    <row r="21" spans="1:11" x14ac:dyDescent="0.25">
      <c r="A21" s="206"/>
      <c r="B21" s="62" t="s">
        <v>1252</v>
      </c>
      <c r="C21" s="92">
        <v>0</v>
      </c>
      <c r="D21" s="93">
        <v>2486</v>
      </c>
      <c r="E21" s="62">
        <v>0</v>
      </c>
      <c r="F21" s="92">
        <v>2486</v>
      </c>
      <c r="H21" s="137">
        <f t="shared" si="1"/>
        <v>0</v>
      </c>
      <c r="I21" s="137">
        <f t="shared" si="2"/>
        <v>3.9824426502627193E-2</v>
      </c>
      <c r="J21" s="137">
        <f t="shared" si="3"/>
        <v>0</v>
      </c>
      <c r="K21" s="137">
        <f t="shared" si="4"/>
        <v>1.5201545837002251E-2</v>
      </c>
    </row>
    <row r="22" spans="1:11" x14ac:dyDescent="0.25">
      <c r="A22" s="206"/>
      <c r="B22" s="62" t="s">
        <v>1251</v>
      </c>
      <c r="C22" s="92">
        <v>0</v>
      </c>
      <c r="D22" s="93">
        <v>1809</v>
      </c>
      <c r="E22" s="62">
        <v>667</v>
      </c>
      <c r="F22" s="92">
        <v>2476</v>
      </c>
      <c r="H22" s="137">
        <f t="shared" si="1"/>
        <v>0</v>
      </c>
      <c r="I22" s="137">
        <f t="shared" si="2"/>
        <v>2.8979238754325259E-2</v>
      </c>
      <c r="J22" s="137">
        <f t="shared" si="3"/>
        <v>7.3606497677036319E-3</v>
      </c>
      <c r="K22" s="137">
        <f t="shared" si="4"/>
        <v>1.5140397221406907E-2</v>
      </c>
    </row>
    <row r="23" spans="1:11" x14ac:dyDescent="0.25">
      <c r="A23" s="207"/>
      <c r="B23" s="62" t="s">
        <v>1248</v>
      </c>
      <c r="C23" s="92">
        <v>152</v>
      </c>
      <c r="D23" s="93">
        <v>4542</v>
      </c>
      <c r="E23" s="62">
        <v>952</v>
      </c>
      <c r="F23" s="92">
        <v>5645</v>
      </c>
      <c r="H23" s="137">
        <f t="shared" si="1"/>
        <v>1.456636320076665E-2</v>
      </c>
      <c r="I23" s="137">
        <f t="shared" si="2"/>
        <v>7.2760476739715488E-2</v>
      </c>
      <c r="J23" s="137">
        <f t="shared" si="3"/>
        <v>1.0505754990785394E-2</v>
      </c>
      <c r="K23" s="137">
        <f t="shared" si="4"/>
        <v>3.4518393503571082E-2</v>
      </c>
    </row>
    <row r="24" spans="1:11" x14ac:dyDescent="0.25">
      <c r="A24" s="96" t="s">
        <v>1231</v>
      </c>
      <c r="B24" s="62" t="s">
        <v>1253</v>
      </c>
      <c r="C24" s="92">
        <v>161</v>
      </c>
      <c r="D24" s="93">
        <v>538</v>
      </c>
      <c r="E24" s="62">
        <v>1094</v>
      </c>
      <c r="F24" s="92">
        <v>1792</v>
      </c>
      <c r="H24" s="137">
        <f t="shared" si="1"/>
        <v>1.5428845232390992E-2</v>
      </c>
      <c r="I24" s="137">
        <f t="shared" si="2"/>
        <v>8.6184800717672688E-3</v>
      </c>
      <c r="J24" s="137">
        <f t="shared" si="3"/>
        <v>1.2072789873864728E-2</v>
      </c>
      <c r="K24" s="137">
        <f t="shared" si="4"/>
        <v>1.0957831914685452E-2</v>
      </c>
    </row>
    <row r="25" spans="1:11" x14ac:dyDescent="0.25">
      <c r="A25" s="96" t="s">
        <v>1260</v>
      </c>
      <c r="B25" s="62" t="s">
        <v>1254</v>
      </c>
      <c r="C25" s="92">
        <v>66</v>
      </c>
      <c r="D25" s="93">
        <v>62</v>
      </c>
      <c r="E25" s="62">
        <v>100</v>
      </c>
      <c r="F25" s="92">
        <v>228</v>
      </c>
      <c r="H25" s="137">
        <f t="shared" si="1"/>
        <v>6.3248682319118352E-3</v>
      </c>
      <c r="I25" s="137">
        <f t="shared" si="2"/>
        <v>9.9320774061258501E-4</v>
      </c>
      <c r="J25" s="137">
        <f t="shared" si="3"/>
        <v>1.10354569230939E-3</v>
      </c>
      <c r="K25" s="137">
        <f t="shared" si="4"/>
        <v>1.3941884355738185E-3</v>
      </c>
    </row>
    <row r="26" spans="1:11" x14ac:dyDescent="0.25">
      <c r="A26" s="205" t="s">
        <v>1261</v>
      </c>
      <c r="B26" s="62" t="s">
        <v>1255</v>
      </c>
      <c r="C26" s="92">
        <v>57</v>
      </c>
      <c r="D26" s="93">
        <v>158</v>
      </c>
      <c r="E26" s="62">
        <v>242</v>
      </c>
      <c r="F26" s="92">
        <v>457</v>
      </c>
      <c r="H26" s="137">
        <f t="shared" si="1"/>
        <v>5.4623862002874937E-3</v>
      </c>
      <c r="I26" s="137">
        <f t="shared" si="2"/>
        <v>2.5310777905933617E-3</v>
      </c>
      <c r="J26" s="137">
        <f t="shared" si="3"/>
        <v>2.6705805753887242E-3</v>
      </c>
      <c r="K26" s="137">
        <f t="shared" si="4"/>
        <v>2.7944917327071715E-3</v>
      </c>
    </row>
    <row r="27" spans="1:11" x14ac:dyDescent="0.25">
      <c r="A27" s="206"/>
      <c r="B27" s="62" t="s">
        <v>1256</v>
      </c>
      <c r="C27" s="94">
        <v>1175</v>
      </c>
      <c r="D27" s="93">
        <v>4148</v>
      </c>
      <c r="E27" s="62">
        <v>2822</v>
      </c>
      <c r="F27" s="92">
        <v>8145</v>
      </c>
      <c r="H27" s="137">
        <f t="shared" si="1"/>
        <v>0.1126018207954001</v>
      </c>
      <c r="I27" s="137">
        <f t="shared" si="2"/>
        <v>6.6448801742919394E-2</v>
      </c>
      <c r="J27" s="137">
        <f t="shared" si="3"/>
        <v>3.1142059436970987E-2</v>
      </c>
      <c r="K27" s="137">
        <f t="shared" si="4"/>
        <v>4.9805547402406808E-2</v>
      </c>
    </row>
    <row r="28" spans="1:11" x14ac:dyDescent="0.25">
      <c r="A28" s="207"/>
      <c r="B28" s="62" t="s">
        <v>1248</v>
      </c>
      <c r="C28" s="92">
        <v>1232</v>
      </c>
      <c r="D28" s="93">
        <v>4306</v>
      </c>
      <c r="E28" s="62">
        <v>3064</v>
      </c>
      <c r="F28" s="92">
        <v>8602</v>
      </c>
      <c r="H28" s="137">
        <f t="shared" si="1"/>
        <v>0.11806420699568759</v>
      </c>
      <c r="I28" s="137">
        <f t="shared" si="2"/>
        <v>6.8979879533512756E-2</v>
      </c>
      <c r="J28" s="137">
        <f t="shared" si="3"/>
        <v>3.3812640012359708E-2</v>
      </c>
      <c r="K28" s="137">
        <f t="shared" si="4"/>
        <v>5.2600039135113984E-2</v>
      </c>
    </row>
    <row r="29" spans="1:11" x14ac:dyDescent="0.25">
      <c r="A29" s="205" t="s">
        <v>1262</v>
      </c>
      <c r="B29" s="62" t="s">
        <v>1221</v>
      </c>
      <c r="C29" s="92">
        <v>1911</v>
      </c>
      <c r="D29" s="93">
        <v>4818</v>
      </c>
      <c r="E29" s="62">
        <v>7430</v>
      </c>
      <c r="F29" s="92">
        <v>14159</v>
      </c>
      <c r="H29" s="137">
        <f t="shared" si="1"/>
        <v>0.18313368471490177</v>
      </c>
      <c r="I29" s="137">
        <f t="shared" si="2"/>
        <v>7.7181853133410222E-2</v>
      </c>
      <c r="J29" s="137">
        <f t="shared" si="3"/>
        <v>8.1993444938587678E-2</v>
      </c>
      <c r="K29" s="137">
        <f t="shared" si="4"/>
        <v>8.6580324821446036E-2</v>
      </c>
    </row>
    <row r="30" spans="1:11" x14ac:dyDescent="0.25">
      <c r="A30" s="206"/>
      <c r="B30" s="62" t="s">
        <v>1257</v>
      </c>
      <c r="C30" s="92">
        <v>238</v>
      </c>
      <c r="D30" s="93">
        <v>477</v>
      </c>
      <c r="E30" s="62">
        <v>715</v>
      </c>
      <c r="F30" s="92">
        <v>1430</v>
      </c>
      <c r="H30" s="137">
        <f t="shared" si="1"/>
        <v>2.2807858169621466E-2</v>
      </c>
      <c r="I30" s="137">
        <f t="shared" si="2"/>
        <v>7.6412918108419835E-3</v>
      </c>
      <c r="J30" s="137">
        <f t="shared" si="3"/>
        <v>7.8903517000121388E-3</v>
      </c>
      <c r="K30" s="137">
        <f t="shared" si="4"/>
        <v>8.7442520301340386E-3</v>
      </c>
    </row>
    <row r="31" spans="1:11" x14ac:dyDescent="0.25">
      <c r="A31" s="207"/>
      <c r="B31" s="62" t="s">
        <v>1248</v>
      </c>
      <c r="C31" s="92">
        <v>2149</v>
      </c>
      <c r="D31" s="93">
        <v>5295</v>
      </c>
      <c r="E31" s="62">
        <v>8145</v>
      </c>
      <c r="F31" s="92">
        <v>15589</v>
      </c>
      <c r="H31" s="137">
        <f t="shared" si="1"/>
        <v>0.20594154288452324</v>
      </c>
      <c r="I31" s="137">
        <f t="shared" si="2"/>
        <v>8.4823144944252207E-2</v>
      </c>
      <c r="J31" s="137">
        <f t="shared" si="3"/>
        <v>8.9883796638599828E-2</v>
      </c>
      <c r="K31" s="137">
        <f t="shared" si="4"/>
        <v>9.5324576851580078E-2</v>
      </c>
    </row>
    <row r="32" spans="1:11" x14ac:dyDescent="0.25">
      <c r="A32" s="87" t="s">
        <v>1223</v>
      </c>
      <c r="B32" s="62" t="s">
        <v>1223</v>
      </c>
      <c r="C32" s="92">
        <v>651</v>
      </c>
      <c r="D32" s="93">
        <v>1596</v>
      </c>
      <c r="E32" s="62">
        <v>2637</v>
      </c>
      <c r="F32" s="92">
        <v>4884</v>
      </c>
      <c r="H32" s="137">
        <f t="shared" si="1"/>
        <v>6.2386200287494011E-2</v>
      </c>
      <c r="I32" s="137">
        <f t="shared" si="2"/>
        <v>2.5567089580930413E-2</v>
      </c>
      <c r="J32" s="137">
        <f t="shared" si="3"/>
        <v>2.9100499906198615E-2</v>
      </c>
      <c r="K32" s="137">
        <f t="shared" si="4"/>
        <v>2.9864983856765483E-2</v>
      </c>
    </row>
    <row r="33" spans="1:11" x14ac:dyDescent="0.25">
      <c r="A33" s="87"/>
      <c r="B33" s="62" t="s">
        <v>1258</v>
      </c>
      <c r="C33" s="92">
        <v>10435</v>
      </c>
      <c r="D33" s="93">
        <v>62424</v>
      </c>
      <c r="E33" s="62">
        <v>90617</v>
      </c>
      <c r="F33" s="92">
        <v>163536</v>
      </c>
      <c r="H33" s="137">
        <f>C33/C$33</f>
        <v>1</v>
      </c>
      <c r="I33" s="137">
        <f t="shared" si="2"/>
        <v>1</v>
      </c>
      <c r="J33" s="137">
        <f t="shared" si="3"/>
        <v>1</v>
      </c>
      <c r="K33" s="137">
        <f t="shared" si="4"/>
        <v>1</v>
      </c>
    </row>
    <row r="34" spans="1:11" x14ac:dyDescent="0.25">
      <c r="A34" s="88"/>
    </row>
    <row r="37" spans="1:11" x14ac:dyDescent="0.25">
      <c r="A37" s="2"/>
      <c r="B37" s="200" t="s">
        <v>1322</v>
      </c>
      <c r="C37" s="201"/>
      <c r="D37" s="201"/>
      <c r="E37" s="201"/>
      <c r="F37" s="202"/>
    </row>
    <row r="38" spans="1:11" ht="30" x14ac:dyDescent="0.25">
      <c r="A38" s="99" t="s">
        <v>1237</v>
      </c>
      <c r="B38" s="86" t="s">
        <v>1238</v>
      </c>
      <c r="C38" s="86" t="s">
        <v>1263</v>
      </c>
      <c r="D38" s="86" t="s">
        <v>1264</v>
      </c>
      <c r="E38" s="86" t="s">
        <v>1241</v>
      </c>
      <c r="F38" s="86" t="s">
        <v>12</v>
      </c>
      <c r="H38" s="5" t="s">
        <v>1263</v>
      </c>
      <c r="I38" s="5" t="s">
        <v>1264</v>
      </c>
      <c r="J38" s="5" t="s">
        <v>1241</v>
      </c>
      <c r="K38" s="5" t="s">
        <v>12</v>
      </c>
    </row>
    <row r="39" spans="1:11" x14ac:dyDescent="0.25">
      <c r="A39" s="208" t="s">
        <v>5</v>
      </c>
      <c r="B39" s="7" t="s">
        <v>1265</v>
      </c>
      <c r="C39" s="89">
        <v>2560</v>
      </c>
      <c r="D39" s="90">
        <v>10833</v>
      </c>
      <c r="E39" s="90">
        <v>15470</v>
      </c>
      <c r="F39" s="91">
        <v>28863</v>
      </c>
      <c r="H39" s="98">
        <f>C39/C$58</f>
        <v>0.16632016632016633</v>
      </c>
      <c r="I39" s="98">
        <f t="shared" ref="I39:K54" si="5">D39/D$58</f>
        <v>0.18039966694421317</v>
      </c>
      <c r="J39" s="98">
        <f t="shared" si="5"/>
        <v>0.1205467069787738</v>
      </c>
      <c r="K39" s="98">
        <f t="shared" si="5"/>
        <v>0.14164221146956923</v>
      </c>
    </row>
    <row r="40" spans="1:11" x14ac:dyDescent="0.25">
      <c r="A40" s="208"/>
      <c r="B40" s="62" t="s">
        <v>1266</v>
      </c>
      <c r="C40" s="92">
        <v>680</v>
      </c>
      <c r="D40" s="93">
        <v>3742</v>
      </c>
      <c r="E40" s="62">
        <v>7341</v>
      </c>
      <c r="F40" s="92">
        <v>11763</v>
      </c>
      <c r="H40" s="98">
        <f t="shared" ref="H40:H58" si="6">C40/C$58</f>
        <v>4.4178794178794181E-2</v>
      </c>
      <c r="I40" s="98">
        <f t="shared" si="5"/>
        <v>6.231473771856786E-2</v>
      </c>
      <c r="J40" s="98">
        <f t="shared" si="5"/>
        <v>5.7203191721472431E-2</v>
      </c>
      <c r="K40" s="98">
        <f t="shared" si="5"/>
        <v>5.7725715743912373E-2</v>
      </c>
    </row>
    <row r="41" spans="1:11" x14ac:dyDescent="0.25">
      <c r="A41" s="208"/>
      <c r="B41" s="62" t="s">
        <v>1230</v>
      </c>
      <c r="C41" s="92">
        <v>2657</v>
      </c>
      <c r="D41" s="93">
        <v>12062</v>
      </c>
      <c r="E41" s="62">
        <v>24561</v>
      </c>
      <c r="F41" s="92">
        <v>39280</v>
      </c>
      <c r="H41" s="98">
        <f t="shared" si="6"/>
        <v>0.17262214137214138</v>
      </c>
      <c r="I41" s="98">
        <f t="shared" si="5"/>
        <v>0.20086594504579516</v>
      </c>
      <c r="J41" s="98">
        <f t="shared" si="5"/>
        <v>0.19138640401458717</v>
      </c>
      <c r="K41" s="98">
        <f t="shared" si="5"/>
        <v>0.19276257029846791</v>
      </c>
    </row>
    <row r="42" spans="1:11" x14ac:dyDescent="0.25">
      <c r="A42" s="208"/>
      <c r="B42" s="62" t="s">
        <v>1267</v>
      </c>
      <c r="C42" s="92">
        <v>266</v>
      </c>
      <c r="D42" s="93">
        <v>1206</v>
      </c>
      <c r="E42" s="62">
        <v>2456</v>
      </c>
      <c r="F42" s="92">
        <v>3928</v>
      </c>
      <c r="H42" s="98">
        <f t="shared" si="6"/>
        <v>1.7281704781704783E-2</v>
      </c>
      <c r="I42" s="98">
        <f t="shared" si="5"/>
        <v>2.0083263946711075E-2</v>
      </c>
      <c r="J42" s="98">
        <f t="shared" si="5"/>
        <v>1.913786117258361E-2</v>
      </c>
      <c r="K42" s="98">
        <f t="shared" si="5"/>
        <v>1.927625702984679E-2</v>
      </c>
    </row>
    <row r="43" spans="1:11" x14ac:dyDescent="0.25">
      <c r="A43" s="208"/>
      <c r="B43" s="62" t="s">
        <v>1268</v>
      </c>
      <c r="C43" s="92">
        <v>0</v>
      </c>
      <c r="D43" s="93">
        <v>0</v>
      </c>
      <c r="E43" s="62">
        <v>17182</v>
      </c>
      <c r="F43" s="92">
        <v>17182</v>
      </c>
      <c r="H43" s="98">
        <f t="shared" si="6"/>
        <v>0</v>
      </c>
      <c r="I43" s="98">
        <f t="shared" si="5"/>
        <v>0</v>
      </c>
      <c r="J43" s="98">
        <f t="shared" si="5"/>
        <v>0.13388710532057477</v>
      </c>
      <c r="K43" s="98">
        <f t="shared" si="5"/>
        <v>8.4318902313347141E-2</v>
      </c>
    </row>
    <row r="44" spans="1:11" x14ac:dyDescent="0.25">
      <c r="A44" s="208"/>
      <c r="B44" s="62" t="s">
        <v>1248</v>
      </c>
      <c r="C44" s="92">
        <v>6163</v>
      </c>
      <c r="D44" s="93">
        <v>27843</v>
      </c>
      <c r="E44" s="62">
        <v>67010</v>
      </c>
      <c r="F44" s="92">
        <v>101016</v>
      </c>
      <c r="H44" s="98">
        <f t="shared" si="6"/>
        <v>0.40040280665280664</v>
      </c>
      <c r="I44" s="98">
        <f t="shared" si="5"/>
        <v>0.46366361365528724</v>
      </c>
      <c r="J44" s="98">
        <f t="shared" si="5"/>
        <v>0.52216126920799177</v>
      </c>
      <c r="K44" s="98">
        <f t="shared" si="5"/>
        <v>0.49572565685514347</v>
      </c>
    </row>
    <row r="45" spans="1:11" x14ac:dyDescent="0.25">
      <c r="A45" s="209" t="s">
        <v>1271</v>
      </c>
      <c r="B45" s="62" t="s">
        <v>1242</v>
      </c>
      <c r="C45" s="92">
        <v>2346</v>
      </c>
      <c r="D45" s="93">
        <v>9541</v>
      </c>
      <c r="E45" s="62">
        <v>17812</v>
      </c>
      <c r="F45" s="92">
        <v>29699</v>
      </c>
      <c r="H45" s="98">
        <f t="shared" si="6"/>
        <v>0.15241683991683991</v>
      </c>
      <c r="I45" s="98">
        <f t="shared" si="5"/>
        <v>0.15888426311407161</v>
      </c>
      <c r="J45" s="98">
        <f t="shared" si="5"/>
        <v>0.13879624723373749</v>
      </c>
      <c r="K45" s="98">
        <f t="shared" si="5"/>
        <v>0.14574479570504578</v>
      </c>
    </row>
    <row r="46" spans="1:11" x14ac:dyDescent="0.25">
      <c r="A46" s="209"/>
      <c r="B46" s="62" t="s">
        <v>1269</v>
      </c>
      <c r="C46" s="92">
        <v>306</v>
      </c>
      <c r="D46" s="93">
        <v>224</v>
      </c>
      <c r="E46" s="62">
        <v>8931</v>
      </c>
      <c r="F46" s="92">
        <v>9461</v>
      </c>
      <c r="H46" s="98">
        <f t="shared" si="6"/>
        <v>1.9880457380457382E-2</v>
      </c>
      <c r="I46" s="98">
        <f t="shared" si="5"/>
        <v>3.7302248126561198E-3</v>
      </c>
      <c r="J46" s="98">
        <f t="shared" si="5"/>
        <v>6.959293083564505E-2</v>
      </c>
      <c r="K46" s="98">
        <f t="shared" si="5"/>
        <v>4.6428886904119268E-2</v>
      </c>
    </row>
    <row r="47" spans="1:11" x14ac:dyDescent="0.25">
      <c r="A47" s="209"/>
      <c r="B47" s="62" t="s">
        <v>334</v>
      </c>
      <c r="C47" s="92">
        <v>14</v>
      </c>
      <c r="D47" s="93">
        <v>888</v>
      </c>
      <c r="E47" s="62">
        <v>503</v>
      </c>
      <c r="F47" s="92">
        <v>1405</v>
      </c>
      <c r="H47" s="98">
        <f t="shared" si="6"/>
        <v>9.0956340956340961E-4</v>
      </c>
      <c r="I47" s="98">
        <f t="shared" si="5"/>
        <v>1.4787676935886762E-2</v>
      </c>
      <c r="J47" s="98">
        <f t="shared" si="5"/>
        <v>3.9195212417791354E-3</v>
      </c>
      <c r="K47" s="98">
        <f t="shared" si="5"/>
        <v>6.8948933622542622E-3</v>
      </c>
    </row>
    <row r="48" spans="1:11" x14ac:dyDescent="0.25">
      <c r="A48" s="209"/>
      <c r="B48" s="62" t="s">
        <v>411</v>
      </c>
      <c r="C48" s="92">
        <v>72</v>
      </c>
      <c r="D48" s="93">
        <v>1026</v>
      </c>
      <c r="E48" s="62">
        <v>265</v>
      </c>
      <c r="F48" s="92">
        <v>1363</v>
      </c>
      <c r="H48" s="98">
        <f t="shared" si="6"/>
        <v>4.677754677754678E-3</v>
      </c>
      <c r="I48" s="98">
        <f t="shared" si="5"/>
        <v>1.7085761865112407E-2</v>
      </c>
      <c r="J48" s="98">
        <f t="shared" si="5"/>
        <v>2.0649565190287689E-3</v>
      </c>
      <c r="K48" s="98">
        <f t="shared" si="5"/>
        <v>6.6887826709982629E-3</v>
      </c>
    </row>
    <row r="49" spans="1:11" x14ac:dyDescent="0.25">
      <c r="A49" s="209"/>
      <c r="B49" s="62" t="s">
        <v>1270</v>
      </c>
      <c r="C49" s="92">
        <v>1357</v>
      </c>
      <c r="D49" s="93">
        <v>4662</v>
      </c>
      <c r="E49" s="62">
        <v>9638</v>
      </c>
      <c r="F49" s="92">
        <v>15657</v>
      </c>
      <c r="H49" s="98">
        <f t="shared" si="6"/>
        <v>8.8162681912681909E-2</v>
      </c>
      <c r="I49" s="98">
        <f t="shared" si="5"/>
        <v>7.7635303913405493E-2</v>
      </c>
      <c r="J49" s="98">
        <f t="shared" si="5"/>
        <v>7.5102078982638779E-2</v>
      </c>
      <c r="K49" s="98">
        <f t="shared" si="5"/>
        <v>7.6835121261790026E-2</v>
      </c>
    </row>
    <row r="50" spans="1:11" x14ac:dyDescent="0.25">
      <c r="A50" s="209"/>
      <c r="B50" s="62" t="s">
        <v>1248</v>
      </c>
      <c r="C50" s="92">
        <v>4095</v>
      </c>
      <c r="D50" s="93">
        <v>16341</v>
      </c>
      <c r="E50" s="62">
        <v>37149</v>
      </c>
      <c r="F50" s="92">
        <v>57585</v>
      </c>
      <c r="H50" s="98">
        <f t="shared" si="6"/>
        <v>0.26604729729729731</v>
      </c>
      <c r="I50" s="98">
        <f t="shared" si="5"/>
        <v>0.27212323064113236</v>
      </c>
      <c r="J50" s="98">
        <f t="shared" si="5"/>
        <v>0.28947573481282923</v>
      </c>
      <c r="K50" s="98">
        <f t="shared" si="5"/>
        <v>0.28259247990420761</v>
      </c>
    </row>
    <row r="51" spans="1:11" ht="15" customHeight="1" x14ac:dyDescent="0.25">
      <c r="A51" s="97" t="s">
        <v>1221</v>
      </c>
      <c r="B51" s="62" t="s">
        <v>1221</v>
      </c>
      <c r="C51" s="92">
        <v>3164</v>
      </c>
      <c r="D51" s="93">
        <v>8573</v>
      </c>
      <c r="E51" s="62">
        <v>14851</v>
      </c>
      <c r="F51" s="92">
        <v>26588</v>
      </c>
      <c r="H51" s="98">
        <f t="shared" si="6"/>
        <v>0.20556133056133055</v>
      </c>
      <c r="I51" s="98">
        <f t="shared" si="5"/>
        <v>0.14276436303080767</v>
      </c>
      <c r="J51" s="98">
        <f t="shared" si="5"/>
        <v>0.11572328024187264</v>
      </c>
      <c r="K51" s="98">
        <f t="shared" si="5"/>
        <v>0.13047788235986926</v>
      </c>
    </row>
    <row r="52" spans="1:11" x14ac:dyDescent="0.25">
      <c r="A52" s="97" t="s">
        <v>1223</v>
      </c>
      <c r="B52" s="62" t="s">
        <v>1223</v>
      </c>
      <c r="C52" s="92">
        <v>863</v>
      </c>
      <c r="D52" s="93">
        <v>3834</v>
      </c>
      <c r="E52" s="62">
        <v>4477</v>
      </c>
      <c r="F52" s="92">
        <v>9174</v>
      </c>
      <c r="H52" s="98">
        <f t="shared" si="6"/>
        <v>5.6068087318087316E-2</v>
      </c>
      <c r="I52" s="98">
        <f t="shared" si="5"/>
        <v>6.3846794338051627E-2</v>
      </c>
      <c r="J52" s="98">
        <f t="shared" si="5"/>
        <v>3.4886076738459622E-2</v>
      </c>
      <c r="K52" s="98">
        <f t="shared" si="5"/>
        <v>4.5020463847203276E-2</v>
      </c>
    </row>
    <row r="53" spans="1:11" ht="15" customHeight="1" x14ac:dyDescent="0.25">
      <c r="A53" s="210" t="s">
        <v>1276</v>
      </c>
      <c r="B53" s="62" t="s">
        <v>1272</v>
      </c>
      <c r="C53" s="92">
        <v>121</v>
      </c>
      <c r="D53" s="93">
        <v>352</v>
      </c>
      <c r="E53" s="62">
        <v>533</v>
      </c>
      <c r="F53" s="92">
        <v>1006</v>
      </c>
      <c r="H53" s="98">
        <f t="shared" si="6"/>
        <v>7.8612266112266117E-3</v>
      </c>
      <c r="I53" s="98">
        <f t="shared" si="5"/>
        <v>5.8617818484596167E-3</v>
      </c>
      <c r="J53" s="98">
        <f t="shared" si="5"/>
        <v>4.1532899043106941E-3</v>
      </c>
      <c r="K53" s="98">
        <f t="shared" si="5"/>
        <v>4.936841795322269E-3</v>
      </c>
    </row>
    <row r="54" spans="1:11" x14ac:dyDescent="0.25">
      <c r="A54" s="211"/>
      <c r="B54" s="62" t="s">
        <v>1273</v>
      </c>
      <c r="C54" s="92">
        <v>0</v>
      </c>
      <c r="D54" s="93">
        <v>0</v>
      </c>
      <c r="E54" s="62">
        <v>720</v>
      </c>
      <c r="F54" s="92">
        <v>720</v>
      </c>
      <c r="H54" s="98">
        <f t="shared" si="6"/>
        <v>0</v>
      </c>
      <c r="I54" s="98">
        <f t="shared" si="5"/>
        <v>0</v>
      </c>
      <c r="J54" s="98">
        <f t="shared" si="5"/>
        <v>5.6104479007574107E-3</v>
      </c>
      <c r="K54" s="98">
        <f t="shared" si="5"/>
        <v>3.5333261358171308E-3</v>
      </c>
    </row>
    <row r="55" spans="1:11" x14ac:dyDescent="0.25">
      <c r="A55" s="211"/>
      <c r="B55" s="62" t="s">
        <v>1274</v>
      </c>
      <c r="C55" s="92">
        <v>588</v>
      </c>
      <c r="D55" s="93">
        <v>1716</v>
      </c>
      <c r="E55" s="62">
        <v>2596</v>
      </c>
      <c r="F55" s="92">
        <v>4900</v>
      </c>
      <c r="H55" s="98">
        <f t="shared" si="6"/>
        <v>3.8201663201663204E-2</v>
      </c>
      <c r="I55" s="98">
        <f t="shared" ref="I55:I58" si="7">D55/D$58</f>
        <v>2.8576186511240633E-2</v>
      </c>
      <c r="J55" s="98">
        <f t="shared" ref="J55:J58" si="8">E55/E$58</f>
        <v>2.0228781597730887E-2</v>
      </c>
      <c r="K55" s="98">
        <f t="shared" ref="K55:K58" si="9">F55/F$58</f>
        <v>2.4046247313199917E-2</v>
      </c>
    </row>
    <row r="56" spans="1:11" x14ac:dyDescent="0.25">
      <c r="A56" s="211"/>
      <c r="B56" s="62" t="s">
        <v>1275</v>
      </c>
      <c r="C56" s="92">
        <v>398</v>
      </c>
      <c r="D56" s="93">
        <v>1391</v>
      </c>
      <c r="E56" s="62">
        <v>996</v>
      </c>
      <c r="F56" s="92">
        <v>2785</v>
      </c>
      <c r="H56" s="98">
        <f t="shared" si="6"/>
        <v>2.5857588357588359E-2</v>
      </c>
      <c r="I56" s="98">
        <f t="shared" si="7"/>
        <v>2.3164029975020817E-2</v>
      </c>
      <c r="J56" s="98">
        <f t="shared" si="8"/>
        <v>7.7611195960477514E-3</v>
      </c>
      <c r="K56" s="98">
        <f t="shared" si="9"/>
        <v>1.3667101789237097E-2</v>
      </c>
    </row>
    <row r="57" spans="1:11" x14ac:dyDescent="0.25">
      <c r="A57" s="212"/>
      <c r="B57" s="62" t="s">
        <v>1248</v>
      </c>
      <c r="C57" s="92">
        <v>1107</v>
      </c>
      <c r="D57" s="93">
        <v>3459</v>
      </c>
      <c r="E57" s="62">
        <v>4845</v>
      </c>
      <c r="F57" s="92">
        <v>9411</v>
      </c>
      <c r="H57" s="98">
        <f t="shared" si="6"/>
        <v>7.1920478170478169E-2</v>
      </c>
      <c r="I57" s="98">
        <f t="shared" si="7"/>
        <v>5.7601998334721065E-2</v>
      </c>
      <c r="J57" s="98">
        <f t="shared" si="8"/>
        <v>3.7753638998846741E-2</v>
      </c>
      <c r="K57" s="98">
        <f t="shared" si="9"/>
        <v>4.6183517033576413E-2</v>
      </c>
    </row>
    <row r="58" spans="1:11" x14ac:dyDescent="0.25">
      <c r="A58" s="64"/>
      <c r="B58" s="62" t="s">
        <v>1258</v>
      </c>
      <c r="C58" s="92">
        <v>15392</v>
      </c>
      <c r="D58" s="93">
        <v>60050</v>
      </c>
      <c r="E58" s="62">
        <v>128332</v>
      </c>
      <c r="F58" s="92">
        <v>203774</v>
      </c>
      <c r="H58" s="98">
        <f t="shared" si="6"/>
        <v>1</v>
      </c>
      <c r="I58" s="98">
        <f t="shared" si="7"/>
        <v>1</v>
      </c>
      <c r="J58" s="98">
        <f t="shared" si="8"/>
        <v>1</v>
      </c>
      <c r="K58" s="98">
        <f t="shared" si="9"/>
        <v>1</v>
      </c>
    </row>
    <row r="60" spans="1:11" x14ac:dyDescent="0.25">
      <c r="A60" s="2"/>
      <c r="B60" s="200" t="s">
        <v>1646</v>
      </c>
      <c r="C60" s="201"/>
      <c r="D60" s="201"/>
      <c r="E60" s="201"/>
      <c r="F60" s="202"/>
    </row>
    <row r="61" spans="1:11" ht="30" x14ac:dyDescent="0.25">
      <c r="A61" s="99" t="s">
        <v>1237</v>
      </c>
      <c r="B61" s="86" t="s">
        <v>1238</v>
      </c>
      <c r="C61" s="86" t="s">
        <v>1239</v>
      </c>
      <c r="D61" s="86" t="s">
        <v>1240</v>
      </c>
      <c r="E61" s="86" t="s">
        <v>1241</v>
      </c>
      <c r="F61" s="86" t="s">
        <v>12</v>
      </c>
      <c r="H61" s="5" t="s">
        <v>1239</v>
      </c>
      <c r="I61" s="5" t="s">
        <v>1240</v>
      </c>
      <c r="J61" s="5" t="s">
        <v>1241</v>
      </c>
      <c r="K61" s="5" t="s">
        <v>12</v>
      </c>
    </row>
    <row r="62" spans="1:11" x14ac:dyDescent="0.25">
      <c r="A62" s="203" t="s">
        <v>1259</v>
      </c>
      <c r="B62" s="7" t="s">
        <v>1242</v>
      </c>
      <c r="C62" s="89">
        <v>736</v>
      </c>
      <c r="D62" s="90">
        <v>5164</v>
      </c>
      <c r="E62" s="90">
        <v>5357</v>
      </c>
      <c r="F62" s="91">
        <v>11256</v>
      </c>
      <c r="H62" s="137">
        <f>C62/C$91</f>
        <v>6.7990762124711321E-2</v>
      </c>
      <c r="I62" s="137">
        <f>D62/D$91</f>
        <v>6.5717303605288949E-2</v>
      </c>
      <c r="J62" s="137">
        <f>E62/E$91</f>
        <v>3.6397361072421031E-2</v>
      </c>
      <c r="K62" s="137">
        <f>F62/F$91</f>
        <v>4.7576980789145552E-2</v>
      </c>
    </row>
    <row r="63" spans="1:11" x14ac:dyDescent="0.25">
      <c r="A63" s="203"/>
      <c r="B63" s="62" t="s">
        <v>1243</v>
      </c>
      <c r="C63" s="92">
        <v>530</v>
      </c>
      <c r="D63" s="93">
        <v>3731</v>
      </c>
      <c r="E63" s="62">
        <v>1599</v>
      </c>
      <c r="F63" s="92">
        <v>5860</v>
      </c>
      <c r="H63" s="137">
        <f t="shared" ref="H63:H91" si="10">C63/C$91</f>
        <v>4.8960739030023091E-2</v>
      </c>
      <c r="I63" s="137">
        <f t="shared" ref="I63:I91" si="11">D63/D$91</f>
        <v>4.7480879115285257E-2</v>
      </c>
      <c r="J63" s="137">
        <f t="shared" ref="J63:K91" si="12">E63/E$91</f>
        <v>1.0864174044204075E-2</v>
      </c>
      <c r="K63" s="137">
        <f t="shared" si="12"/>
        <v>2.4769110467696601E-2</v>
      </c>
    </row>
    <row r="64" spans="1:11" x14ac:dyDescent="0.25">
      <c r="A64" s="203"/>
      <c r="B64" s="62" t="s">
        <v>334</v>
      </c>
      <c r="C64" s="92">
        <v>0</v>
      </c>
      <c r="D64" s="93">
        <v>5846</v>
      </c>
      <c r="E64" s="62">
        <v>5860</v>
      </c>
      <c r="F64" s="92">
        <v>11706</v>
      </c>
      <c r="H64" s="137">
        <f t="shared" si="10"/>
        <v>0</v>
      </c>
      <c r="I64" s="137">
        <f t="shared" si="11"/>
        <v>7.4396467249519593E-2</v>
      </c>
      <c r="J64" s="137">
        <f t="shared" si="12"/>
        <v>3.9814921762999299E-2</v>
      </c>
      <c r="K64" s="137">
        <f t="shared" si="12"/>
        <v>4.9479045586152966E-2</v>
      </c>
    </row>
    <row r="65" spans="1:11" x14ac:dyDescent="0.25">
      <c r="A65" s="203"/>
      <c r="B65" s="62" t="s">
        <v>1244</v>
      </c>
      <c r="C65" s="92">
        <v>0</v>
      </c>
      <c r="D65" s="93">
        <v>494</v>
      </c>
      <c r="E65" s="62">
        <v>2131</v>
      </c>
      <c r="F65" s="92">
        <v>2624</v>
      </c>
      <c r="H65" s="137">
        <f t="shared" si="10"/>
        <v>0</v>
      </c>
      <c r="I65" s="137">
        <f t="shared" si="11"/>
        <v>6.2866669211875947E-3</v>
      </c>
      <c r="J65" s="137">
        <f t="shared" si="12"/>
        <v>1.4478771037022442E-2</v>
      </c>
      <c r="K65" s="137">
        <f t="shared" si="12"/>
        <v>1.1091151171883255E-2</v>
      </c>
    </row>
    <row r="66" spans="1:11" x14ac:dyDescent="0.25">
      <c r="A66" s="203"/>
      <c r="B66" s="62" t="s">
        <v>1245</v>
      </c>
      <c r="C66" s="92">
        <v>0</v>
      </c>
      <c r="D66" s="93">
        <v>245</v>
      </c>
      <c r="E66" s="62">
        <v>229</v>
      </c>
      <c r="F66" s="92">
        <v>474</v>
      </c>
      <c r="H66" s="137">
        <f t="shared" si="10"/>
        <v>0</v>
      </c>
      <c r="I66" s="137">
        <f t="shared" si="11"/>
        <v>3.1178813677954671E-3</v>
      </c>
      <c r="J66" s="137">
        <f t="shared" si="12"/>
        <v>1.5559073521718156E-3</v>
      </c>
      <c r="K66" s="137">
        <f t="shared" si="12"/>
        <v>2.0035082528478136E-3</v>
      </c>
    </row>
    <row r="67" spans="1:11" x14ac:dyDescent="0.25">
      <c r="A67" s="203"/>
      <c r="B67" s="62" t="s">
        <v>1228</v>
      </c>
      <c r="C67" s="92">
        <v>0</v>
      </c>
      <c r="D67" s="93">
        <v>0</v>
      </c>
      <c r="E67" s="62">
        <v>2175</v>
      </c>
      <c r="F67" s="92">
        <v>2175</v>
      </c>
      <c r="H67" s="137">
        <f t="shared" si="10"/>
        <v>0</v>
      </c>
      <c r="I67" s="137">
        <f t="shared" si="11"/>
        <v>0</v>
      </c>
      <c r="J67" s="137">
        <f t="shared" si="12"/>
        <v>1.477772266800742E-2</v>
      </c>
      <c r="K67" s="137">
        <f t="shared" si="12"/>
        <v>9.1933131855358539E-3</v>
      </c>
    </row>
    <row r="68" spans="1:11" x14ac:dyDescent="0.25">
      <c r="A68" s="203"/>
      <c r="B68" s="62" t="s">
        <v>11</v>
      </c>
      <c r="C68" s="92">
        <v>117</v>
      </c>
      <c r="D68" s="93">
        <v>168</v>
      </c>
      <c r="E68" s="62">
        <v>377</v>
      </c>
      <c r="F68" s="92">
        <v>662</v>
      </c>
      <c r="H68" s="137">
        <f t="shared" si="10"/>
        <v>1.0808314087759814E-2</v>
      </c>
      <c r="I68" s="137">
        <f t="shared" si="11"/>
        <v>2.1379757950597488E-3</v>
      </c>
      <c r="J68" s="137">
        <f t="shared" si="12"/>
        <v>2.561471929121286E-3</v>
      </c>
      <c r="K68" s="137">
        <f t="shared" si="12"/>
        <v>2.7981486569309127E-3</v>
      </c>
    </row>
    <row r="69" spans="1:11" x14ac:dyDescent="0.25">
      <c r="A69" s="203"/>
      <c r="B69" s="62" t="s">
        <v>1246</v>
      </c>
      <c r="C69" s="92">
        <v>1486</v>
      </c>
      <c r="D69" s="93">
        <v>4556</v>
      </c>
      <c r="E69" s="62">
        <v>20998</v>
      </c>
      <c r="F69" s="92">
        <v>27041</v>
      </c>
      <c r="H69" s="137">
        <f t="shared" si="10"/>
        <v>0.13727482678983835</v>
      </c>
      <c r="I69" s="137">
        <f t="shared" si="11"/>
        <v>5.797986739459652E-2</v>
      </c>
      <c r="J69" s="137">
        <f t="shared" si="12"/>
        <v>0.14266787153233093</v>
      </c>
      <c r="K69" s="137">
        <f t="shared" si="12"/>
        <v>0.11429718705750576</v>
      </c>
    </row>
    <row r="70" spans="1:11" x14ac:dyDescent="0.25">
      <c r="A70" s="203"/>
      <c r="B70" s="62" t="s">
        <v>324</v>
      </c>
      <c r="C70" s="92">
        <v>0</v>
      </c>
      <c r="D70" s="93">
        <v>1089</v>
      </c>
      <c r="E70" s="62">
        <v>0</v>
      </c>
      <c r="F70" s="92">
        <v>836</v>
      </c>
      <c r="H70" s="137">
        <f t="shared" si="10"/>
        <v>0</v>
      </c>
      <c r="I70" s="137">
        <f t="shared" si="11"/>
        <v>1.3858664528690872E-2</v>
      </c>
      <c r="J70" s="137">
        <f t="shared" si="12"/>
        <v>0</v>
      </c>
      <c r="K70" s="137">
        <f t="shared" si="12"/>
        <v>3.5336137117737811E-3</v>
      </c>
    </row>
    <row r="71" spans="1:11" x14ac:dyDescent="0.25">
      <c r="A71" s="203"/>
      <c r="B71" s="62" t="s">
        <v>1247</v>
      </c>
      <c r="C71" s="92">
        <v>149</v>
      </c>
      <c r="D71" s="93">
        <v>979</v>
      </c>
      <c r="E71" s="62">
        <v>2977</v>
      </c>
      <c r="F71" s="92">
        <v>4105</v>
      </c>
      <c r="H71" s="137">
        <f t="shared" si="10"/>
        <v>1.3764434180138568E-2</v>
      </c>
      <c r="I71" s="137">
        <f t="shared" si="11"/>
        <v>1.2458799424782703E-2</v>
      </c>
      <c r="J71" s="137">
        <f t="shared" si="12"/>
        <v>2.0226795578233602E-2</v>
      </c>
      <c r="K71" s="137">
        <f t="shared" si="12"/>
        <v>1.7351057759367669E-2</v>
      </c>
    </row>
    <row r="72" spans="1:11" x14ac:dyDescent="0.25">
      <c r="A72" s="204"/>
      <c r="B72" s="62" t="s">
        <v>1248</v>
      </c>
      <c r="C72" s="92">
        <v>3019</v>
      </c>
      <c r="D72" s="93">
        <v>22271</v>
      </c>
      <c r="E72" s="62">
        <v>41702</v>
      </c>
      <c r="F72" s="92">
        <v>66992</v>
      </c>
      <c r="H72" s="137">
        <f t="shared" si="10"/>
        <v>0.27889145496535794</v>
      </c>
      <c r="I72" s="137">
        <f t="shared" si="11"/>
        <v>0.28342177935580753</v>
      </c>
      <c r="J72" s="137">
        <f t="shared" si="12"/>
        <v>0.28333820262126225</v>
      </c>
      <c r="K72" s="137">
        <f t="shared" si="12"/>
        <v>0.28316249973582436</v>
      </c>
    </row>
    <row r="73" spans="1:11" x14ac:dyDescent="0.25">
      <c r="A73" s="205" t="s">
        <v>1124</v>
      </c>
      <c r="B73" s="62" t="s">
        <v>1249</v>
      </c>
      <c r="C73" s="92">
        <v>414</v>
      </c>
      <c r="D73" s="93">
        <v>27131</v>
      </c>
      <c r="E73" s="62">
        <v>52210</v>
      </c>
      <c r="F73" s="92">
        <v>79754</v>
      </c>
      <c r="H73" s="137">
        <f t="shared" si="10"/>
        <v>3.8244803695150119E-2</v>
      </c>
      <c r="I73" s="137">
        <f t="shared" si="11"/>
        <v>0.34527036485575024</v>
      </c>
      <c r="J73" s="137">
        <f t="shared" si="12"/>
        <v>0.35473328758467465</v>
      </c>
      <c r="K73" s="137">
        <f t="shared" si="12"/>
        <v>0.33710505737895469</v>
      </c>
    </row>
    <row r="74" spans="1:11" x14ac:dyDescent="0.25">
      <c r="A74" s="206"/>
      <c r="B74" s="62" t="s">
        <v>1187</v>
      </c>
      <c r="C74" s="92">
        <v>2301</v>
      </c>
      <c r="D74" s="93">
        <v>6651</v>
      </c>
      <c r="E74" s="62">
        <v>18723</v>
      </c>
      <c r="F74" s="92">
        <v>27675</v>
      </c>
      <c r="H74" s="137">
        <f t="shared" si="10"/>
        <v>0.21256351039260971</v>
      </c>
      <c r="I74" s="137">
        <f t="shared" si="11"/>
        <v>8.4640934600847553E-2</v>
      </c>
      <c r="J74" s="137">
        <f t="shared" si="12"/>
        <v>0.12721071333935766</v>
      </c>
      <c r="K74" s="137">
        <f t="shared" si="12"/>
        <v>0.11697698501595621</v>
      </c>
    </row>
    <row r="75" spans="1:11" x14ac:dyDescent="0.25">
      <c r="A75" s="206"/>
      <c r="B75" s="62" t="s">
        <v>1125</v>
      </c>
      <c r="C75" s="92">
        <v>0</v>
      </c>
      <c r="D75" s="93">
        <v>1203</v>
      </c>
      <c r="E75" s="62">
        <v>6294</v>
      </c>
      <c r="F75" s="92">
        <v>7497</v>
      </c>
      <c r="H75" s="137">
        <f t="shared" si="10"/>
        <v>0</v>
      </c>
      <c r="I75" s="137">
        <f t="shared" si="11"/>
        <v>1.5309433818195701E-2</v>
      </c>
      <c r="J75" s="137">
        <f t="shared" si="12"/>
        <v>4.2763671941351125E-2</v>
      </c>
      <c r="K75" s="137">
        <f t="shared" si="12"/>
        <v>3.1688399518143583E-2</v>
      </c>
    </row>
    <row r="76" spans="1:11" x14ac:dyDescent="0.25">
      <c r="A76" s="206"/>
      <c r="B76" s="62" t="s">
        <v>1250</v>
      </c>
      <c r="C76" s="92">
        <v>418</v>
      </c>
      <c r="D76" s="93">
        <v>1265</v>
      </c>
      <c r="E76" s="62">
        <v>3420</v>
      </c>
      <c r="F76" s="92">
        <v>5103</v>
      </c>
      <c r="H76" s="137">
        <f t="shared" si="10"/>
        <v>3.8614318706697459E-2</v>
      </c>
      <c r="I76" s="137">
        <f t="shared" si="11"/>
        <v>1.6098448694943941E-2</v>
      </c>
      <c r="J76" s="137">
        <f t="shared" si="12"/>
        <v>2.3236694953832356E-2</v>
      </c>
      <c r="K76" s="137">
        <f t="shared" si="12"/>
        <v>2.156941479806412E-2</v>
      </c>
    </row>
    <row r="77" spans="1:11" x14ac:dyDescent="0.25">
      <c r="A77" s="207"/>
      <c r="B77" s="62" t="s">
        <v>1248</v>
      </c>
      <c r="C77" s="92">
        <v>3134</v>
      </c>
      <c r="D77" s="93">
        <v>36249</v>
      </c>
      <c r="E77" s="62">
        <v>80647</v>
      </c>
      <c r="F77" s="92">
        <v>120029</v>
      </c>
      <c r="H77" s="137">
        <f t="shared" si="10"/>
        <v>0.2895150115473441</v>
      </c>
      <c r="I77" s="137">
        <f t="shared" si="11"/>
        <v>0.4613064559233383</v>
      </c>
      <c r="J77" s="137">
        <f t="shared" si="12"/>
        <v>0.54794436781921585</v>
      </c>
      <c r="K77" s="137">
        <f t="shared" si="12"/>
        <v>0.50733985671111859</v>
      </c>
    </row>
    <row r="78" spans="1:11" x14ac:dyDescent="0.25">
      <c r="A78" s="205" t="s">
        <v>6</v>
      </c>
      <c r="B78" s="62" t="s">
        <v>1142</v>
      </c>
      <c r="C78" s="92">
        <v>161</v>
      </c>
      <c r="D78" s="93">
        <v>302</v>
      </c>
      <c r="E78" s="62">
        <v>444</v>
      </c>
      <c r="F78" s="92">
        <v>907</v>
      </c>
      <c r="H78" s="137">
        <f t="shared" si="10"/>
        <v>1.4872979214780601E-2</v>
      </c>
      <c r="I78" s="137">
        <f t="shared" si="11"/>
        <v>3.8432660125478817E-3</v>
      </c>
      <c r="J78" s="137">
        <f t="shared" si="12"/>
        <v>3.0166937308484113E-3</v>
      </c>
      <c r="K78" s="137">
        <f t="shared" si="12"/>
        <v>3.8337172686349515E-3</v>
      </c>
    </row>
    <row r="79" spans="1:11" x14ac:dyDescent="0.25">
      <c r="A79" s="206"/>
      <c r="B79" s="62" t="s">
        <v>1252</v>
      </c>
      <c r="C79" s="92">
        <v>0</v>
      </c>
      <c r="D79" s="93">
        <v>3043</v>
      </c>
      <c r="E79" s="62">
        <v>0</v>
      </c>
      <c r="F79" s="92">
        <v>3043</v>
      </c>
      <c r="H79" s="137">
        <f t="shared" si="10"/>
        <v>0</v>
      </c>
      <c r="I79" s="137">
        <f t="shared" si="11"/>
        <v>3.8725359192659618E-2</v>
      </c>
      <c r="J79" s="137">
        <f t="shared" si="12"/>
        <v>0</v>
      </c>
      <c r="K79" s="137">
        <f t="shared" si="12"/>
        <v>1.2862184838430163E-2</v>
      </c>
    </row>
    <row r="80" spans="1:11" x14ac:dyDescent="0.25">
      <c r="A80" s="206"/>
      <c r="B80" s="62" t="s">
        <v>1251</v>
      </c>
      <c r="C80" s="92">
        <v>0</v>
      </c>
      <c r="D80" s="93">
        <v>2273</v>
      </c>
      <c r="E80" s="62">
        <v>964</v>
      </c>
      <c r="F80" s="92">
        <v>3237</v>
      </c>
      <c r="H80" s="137">
        <f t="shared" si="10"/>
        <v>0</v>
      </c>
      <c r="I80" s="137">
        <f t="shared" si="11"/>
        <v>2.8926303465302436E-2</v>
      </c>
      <c r="J80" s="137">
        <f t="shared" si="12"/>
        <v>6.5497584606708749E-3</v>
      </c>
      <c r="K80" s="137">
        <f t="shared" si="12"/>
        <v>1.368218610647336E-2</v>
      </c>
    </row>
    <row r="81" spans="1:11" x14ac:dyDescent="0.25">
      <c r="A81" s="207"/>
      <c r="B81" s="62" t="s">
        <v>1248</v>
      </c>
      <c r="C81" s="92">
        <v>161</v>
      </c>
      <c r="D81" s="93">
        <v>5618</v>
      </c>
      <c r="E81" s="62">
        <v>1408</v>
      </c>
      <c r="F81" s="92">
        <v>7187</v>
      </c>
      <c r="H81" s="137">
        <f t="shared" si="10"/>
        <v>1.4872979214780601E-2</v>
      </c>
      <c r="I81" s="137">
        <f t="shared" si="11"/>
        <v>7.1494928670509938E-2</v>
      </c>
      <c r="J81" s="137">
        <f t="shared" si="12"/>
        <v>9.5664521915192861E-3</v>
      </c>
      <c r="K81" s="137">
        <f t="shared" si="12"/>
        <v>3.0378088213538476E-2</v>
      </c>
    </row>
    <row r="82" spans="1:11" x14ac:dyDescent="0.25">
      <c r="A82" s="191" t="s">
        <v>1231</v>
      </c>
      <c r="B82" s="62" t="s">
        <v>1253</v>
      </c>
      <c r="C82" s="92">
        <v>170</v>
      </c>
      <c r="D82" s="93">
        <v>658</v>
      </c>
      <c r="E82" s="62">
        <v>1703</v>
      </c>
      <c r="F82" s="92">
        <v>2532</v>
      </c>
      <c r="H82" s="137">
        <f t="shared" si="10"/>
        <v>1.5704387990762125E-2</v>
      </c>
      <c r="I82" s="137">
        <f t="shared" si="11"/>
        <v>8.3737385306506835E-3</v>
      </c>
      <c r="J82" s="137">
        <f t="shared" si="12"/>
        <v>1.1570786990168568E-2</v>
      </c>
      <c r="K82" s="137">
        <f t="shared" si="12"/>
        <v>1.0702284591161739E-2</v>
      </c>
    </row>
    <row r="83" spans="1:11" x14ac:dyDescent="0.25">
      <c r="A83" s="191" t="s">
        <v>1260</v>
      </c>
      <c r="B83" s="62" t="s">
        <v>1254</v>
      </c>
      <c r="C83" s="92">
        <v>70</v>
      </c>
      <c r="D83" s="93">
        <v>76</v>
      </c>
      <c r="E83" s="62">
        <v>156</v>
      </c>
      <c r="F83" s="92">
        <v>302</v>
      </c>
      <c r="H83" s="137">
        <f t="shared" si="10"/>
        <v>6.4665127020785218E-3</v>
      </c>
      <c r="I83" s="137">
        <f t="shared" si="11"/>
        <v>9.6717952633655299E-4</v>
      </c>
      <c r="J83" s="137">
        <f t="shared" si="12"/>
        <v>1.0599194189467389E-3</v>
      </c>
      <c r="K83" s="137">
        <f t="shared" si="12"/>
        <v>1.2764968193249783E-3</v>
      </c>
    </row>
    <row r="84" spans="1:11" x14ac:dyDescent="0.25">
      <c r="A84" s="205" t="s">
        <v>1261</v>
      </c>
      <c r="B84" s="62" t="s">
        <v>1255</v>
      </c>
      <c r="C84" s="92">
        <v>60</v>
      </c>
      <c r="D84" s="93">
        <v>193</v>
      </c>
      <c r="E84" s="62">
        <v>377</v>
      </c>
      <c r="F84" s="92">
        <v>631</v>
      </c>
      <c r="H84" s="137">
        <f t="shared" si="10"/>
        <v>5.5427251732101616E-3</v>
      </c>
      <c r="I84" s="137">
        <f t="shared" si="11"/>
        <v>2.4561269550388782E-3</v>
      </c>
      <c r="J84" s="137">
        <f t="shared" si="12"/>
        <v>2.561471929121286E-3</v>
      </c>
      <c r="K84" s="137">
        <f t="shared" si="12"/>
        <v>2.6671175264704017E-3</v>
      </c>
    </row>
    <row r="85" spans="1:11" x14ac:dyDescent="0.25">
      <c r="A85" s="206"/>
      <c r="B85" s="62" t="s">
        <v>1256</v>
      </c>
      <c r="C85" s="94">
        <v>1245</v>
      </c>
      <c r="D85" s="93">
        <v>5078</v>
      </c>
      <c r="E85" s="62">
        <v>4395</v>
      </c>
      <c r="F85" s="92">
        <v>10718</v>
      </c>
      <c r="H85" s="137">
        <f t="shared" si="10"/>
        <v>0.11501154734411086</v>
      </c>
      <c r="I85" s="137">
        <f t="shared" si="11"/>
        <v>6.4622863614960738E-2</v>
      </c>
      <c r="J85" s="137">
        <f t="shared" si="12"/>
        <v>2.9861191322249476E-2</v>
      </c>
      <c r="K85" s="137">
        <f t="shared" si="12"/>
        <v>4.5302956654056682E-2</v>
      </c>
    </row>
    <row r="86" spans="1:11" x14ac:dyDescent="0.25">
      <c r="A86" s="207"/>
      <c r="B86" s="62" t="s">
        <v>1248</v>
      </c>
      <c r="C86" s="92">
        <v>1305</v>
      </c>
      <c r="D86" s="93">
        <v>5272</v>
      </c>
      <c r="E86" s="62">
        <v>4772</v>
      </c>
      <c r="F86" s="92">
        <v>11348</v>
      </c>
      <c r="H86" s="137">
        <f t="shared" si="10"/>
        <v>0.12055427251732101</v>
      </c>
      <c r="I86" s="137">
        <f t="shared" si="11"/>
        <v>6.7091716616398789E-2</v>
      </c>
      <c r="J86" s="137">
        <f t="shared" si="12"/>
        <v>3.2422663251370762E-2</v>
      </c>
      <c r="K86" s="137">
        <f t="shared" si="12"/>
        <v>4.7965847369867066E-2</v>
      </c>
    </row>
    <row r="87" spans="1:11" x14ac:dyDescent="0.25">
      <c r="A87" s="205" t="s">
        <v>1262</v>
      </c>
      <c r="B87" s="62" t="s">
        <v>1221</v>
      </c>
      <c r="C87" s="92">
        <v>2024</v>
      </c>
      <c r="D87" s="93">
        <v>5898</v>
      </c>
      <c r="E87" s="62">
        <v>11572</v>
      </c>
      <c r="F87" s="92">
        <v>19495</v>
      </c>
      <c r="H87" s="137">
        <f t="shared" si="10"/>
        <v>0.18697459584295612</v>
      </c>
      <c r="I87" s="137">
        <f t="shared" si="11"/>
        <v>7.5058221662276187E-2</v>
      </c>
      <c r="J87" s="137">
        <f t="shared" si="12"/>
        <v>7.8624278949049137E-2</v>
      </c>
      <c r="K87" s="137">
        <f t="shared" si="12"/>
        <v>8.2401673817021362E-2</v>
      </c>
    </row>
    <row r="88" spans="1:11" x14ac:dyDescent="0.25">
      <c r="A88" s="206"/>
      <c r="B88" s="62" t="s">
        <v>1257</v>
      </c>
      <c r="C88" s="92">
        <v>252</v>
      </c>
      <c r="D88" s="93">
        <v>583</v>
      </c>
      <c r="E88" s="62">
        <v>1113</v>
      </c>
      <c r="F88" s="92">
        <v>1949</v>
      </c>
      <c r="H88" s="137">
        <f t="shared" si="10"/>
        <v>2.3279445727482678E-2</v>
      </c>
      <c r="I88" s="137">
        <f t="shared" si="11"/>
        <v>7.419285050713295E-3</v>
      </c>
      <c r="J88" s="137">
        <f t="shared" si="12"/>
        <v>7.562117392870004E-3</v>
      </c>
      <c r="K88" s="137">
        <f t="shared" si="12"/>
        <v>8.2380539763721276E-3</v>
      </c>
    </row>
    <row r="89" spans="1:11" x14ac:dyDescent="0.25">
      <c r="A89" s="207"/>
      <c r="B89" s="62" t="s">
        <v>1248</v>
      </c>
      <c r="C89" s="92">
        <v>2277</v>
      </c>
      <c r="D89" s="93">
        <v>6482</v>
      </c>
      <c r="E89" s="62">
        <v>12686</v>
      </c>
      <c r="F89" s="92">
        <v>21444</v>
      </c>
      <c r="H89" s="137">
        <f t="shared" si="10"/>
        <v>0.21034642032332562</v>
      </c>
      <c r="I89" s="137">
        <f t="shared" si="11"/>
        <v>8.2490232759388646E-2</v>
      </c>
      <c r="J89" s="137">
        <f t="shared" si="12"/>
        <v>8.6193190697168798E-2</v>
      </c>
      <c r="K89" s="137">
        <f t="shared" si="12"/>
        <v>9.0639727793393493E-2</v>
      </c>
    </row>
    <row r="90" spans="1:11" x14ac:dyDescent="0.25">
      <c r="A90" s="192" t="s">
        <v>1223</v>
      </c>
      <c r="B90" s="62" t="s">
        <v>1223</v>
      </c>
      <c r="C90" s="92">
        <v>690</v>
      </c>
      <c r="D90" s="93">
        <v>1954</v>
      </c>
      <c r="E90" s="62">
        <v>4107</v>
      </c>
      <c r="F90" s="92">
        <v>6750</v>
      </c>
      <c r="H90" s="137">
        <f t="shared" si="10"/>
        <v>6.3741339491916862E-2</v>
      </c>
      <c r="I90" s="137">
        <f t="shared" si="11"/>
        <v>2.4866694663968746E-2</v>
      </c>
      <c r="J90" s="137">
        <f t="shared" si="12"/>
        <v>2.7904417010347803E-2</v>
      </c>
      <c r="K90" s="137">
        <f t="shared" si="12"/>
        <v>2.853097195511127E-2</v>
      </c>
    </row>
    <row r="91" spans="1:11" x14ac:dyDescent="0.25">
      <c r="A91" s="192"/>
      <c r="B91" s="62" t="s">
        <v>1258</v>
      </c>
      <c r="C91" s="92">
        <v>10825</v>
      </c>
      <c r="D91" s="93">
        <v>78579</v>
      </c>
      <c r="E91" s="62">
        <v>147181</v>
      </c>
      <c r="F91" s="92">
        <v>236585</v>
      </c>
      <c r="H91" s="137">
        <f t="shared" si="10"/>
        <v>1</v>
      </c>
      <c r="I91" s="137">
        <f t="shared" si="11"/>
        <v>1</v>
      </c>
      <c r="J91" s="137">
        <f t="shared" si="12"/>
        <v>1</v>
      </c>
      <c r="K91" s="137">
        <f t="shared" si="12"/>
        <v>1</v>
      </c>
    </row>
    <row r="92" spans="1:11" x14ac:dyDescent="0.25">
      <c r="A92" s="106"/>
      <c r="B92" s="106"/>
      <c r="C92" s="195"/>
      <c r="D92" s="195"/>
      <c r="E92" s="195"/>
      <c r="F92" s="195"/>
      <c r="G92" s="106"/>
      <c r="H92" s="196"/>
      <c r="I92" s="106"/>
      <c r="J92" s="106"/>
      <c r="K92" s="106"/>
    </row>
    <row r="94" spans="1:11" x14ac:dyDescent="0.25">
      <c r="A94" s="11" t="s">
        <v>1639</v>
      </c>
    </row>
    <row r="95" spans="1:11" x14ac:dyDescent="0.25">
      <c r="A95" t="s">
        <v>1647</v>
      </c>
    </row>
  </sheetData>
  <mergeCells count="16">
    <mergeCell ref="A87:A89"/>
    <mergeCell ref="B60:F60"/>
    <mergeCell ref="A62:A72"/>
    <mergeCell ref="A73:A77"/>
    <mergeCell ref="A78:A81"/>
    <mergeCell ref="A84:A86"/>
    <mergeCell ref="A45:A50"/>
    <mergeCell ref="A53:A57"/>
    <mergeCell ref="B37:F37"/>
    <mergeCell ref="A26:A28"/>
    <mergeCell ref="A29:A31"/>
    <mergeCell ref="B2:F2"/>
    <mergeCell ref="A4:A14"/>
    <mergeCell ref="A15:A19"/>
    <mergeCell ref="A20:A23"/>
    <mergeCell ref="A39:A4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workbookViewId="0">
      <pane ySplit="1" topLeftCell="A2" activePane="bottomLeft" state="frozen"/>
      <selection pane="bottomLeft" activeCell="N34" sqref="N34"/>
    </sheetView>
  </sheetViews>
  <sheetFormatPr defaultRowHeight="15" x14ac:dyDescent="0.25"/>
  <cols>
    <col min="1" max="1" width="21.140625" customWidth="1"/>
    <col min="2" max="2" width="34.42578125" customWidth="1"/>
    <col min="3" max="4" width="10.85546875" customWidth="1"/>
    <col min="6" max="6" width="10" bestFit="1" customWidth="1"/>
    <col min="7" max="7" width="10" customWidth="1"/>
    <col min="8" max="8" width="11.5703125" bestFit="1" customWidth="1"/>
    <col min="11" max="11" width="11.140625" customWidth="1"/>
    <col min="12" max="12" width="10.140625" customWidth="1"/>
    <col min="14" max="14" width="10.7109375" customWidth="1"/>
    <col min="15" max="15" width="11" customWidth="1"/>
  </cols>
  <sheetData>
    <row r="1" spans="1:16" x14ac:dyDescent="0.25">
      <c r="A1" s="104"/>
      <c r="B1" s="105"/>
      <c r="C1" s="199" t="s">
        <v>1264</v>
      </c>
      <c r="D1" s="199"/>
      <c r="E1" s="199" t="s">
        <v>1241</v>
      </c>
      <c r="F1" s="199"/>
      <c r="G1" s="199" t="s">
        <v>12</v>
      </c>
      <c r="H1" s="199"/>
      <c r="K1" s="199" t="s">
        <v>1264</v>
      </c>
      <c r="L1" s="199"/>
      <c r="M1" s="199" t="s">
        <v>1241</v>
      </c>
      <c r="N1" s="199"/>
      <c r="O1" s="199" t="s">
        <v>12</v>
      </c>
      <c r="P1" s="199"/>
    </row>
    <row r="2" spans="1:16" ht="46.5" customHeight="1" x14ac:dyDescent="0.25">
      <c r="A2" s="99" t="s">
        <v>1237</v>
      </c>
      <c r="B2" s="5" t="s">
        <v>1238</v>
      </c>
      <c r="C2" s="5" t="s">
        <v>1314</v>
      </c>
      <c r="D2" s="5" t="s">
        <v>1315</v>
      </c>
      <c r="E2" s="5" t="s">
        <v>1314</v>
      </c>
      <c r="F2" s="5" t="s">
        <v>1315</v>
      </c>
      <c r="G2" s="5" t="s">
        <v>1314</v>
      </c>
      <c r="H2" s="5" t="s">
        <v>1315</v>
      </c>
      <c r="K2" s="5" t="s">
        <v>1333</v>
      </c>
      <c r="L2" s="5" t="s">
        <v>1332</v>
      </c>
      <c r="M2" s="5" t="s">
        <v>1333</v>
      </c>
      <c r="N2" s="5" t="s">
        <v>1332</v>
      </c>
      <c r="O2" s="5" t="s">
        <v>1333</v>
      </c>
      <c r="P2" s="5" t="s">
        <v>1332</v>
      </c>
    </row>
    <row r="3" spans="1:16" ht="15.75" customHeight="1" x14ac:dyDescent="0.25">
      <c r="A3" s="215" t="s">
        <v>1271</v>
      </c>
      <c r="B3" s="7" t="s">
        <v>1242</v>
      </c>
      <c r="C3" s="89">
        <f>SUM('Phased Funding'!$C$4,'Phased Funding'!$D$4)</f>
        <v>4619</v>
      </c>
      <c r="D3" s="101">
        <v>9541</v>
      </c>
      <c r="E3" s="90">
        <v>3088</v>
      </c>
      <c r="F3" s="102">
        <v>17812</v>
      </c>
      <c r="G3" s="91">
        <v>7706</v>
      </c>
      <c r="H3" s="102">
        <v>29699</v>
      </c>
      <c r="K3" s="197">
        <f>C3/C$37</f>
        <v>6.3396423228427506E-2</v>
      </c>
      <c r="L3" s="197">
        <f t="shared" ref="L3:P18" si="0">D3/D$37</f>
        <v>0.15888426311407161</v>
      </c>
      <c r="M3" s="197">
        <f t="shared" si="0"/>
        <v>3.4077490978513966E-2</v>
      </c>
      <c r="N3" s="197">
        <f t="shared" si="0"/>
        <v>0.13879624723373749</v>
      </c>
      <c r="O3" s="197">
        <f t="shared" si="0"/>
        <v>4.7121123177771257E-2</v>
      </c>
      <c r="P3" s="197">
        <f t="shared" si="0"/>
        <v>0.15765306664118653</v>
      </c>
    </row>
    <row r="4" spans="1:16" x14ac:dyDescent="0.25">
      <c r="A4" s="215"/>
      <c r="B4" s="102" t="s">
        <v>1243</v>
      </c>
      <c r="C4" s="89">
        <f>SUM('Phased Funding'!$C$5,'Phased Funding'!$D$5)</f>
        <v>3536</v>
      </c>
      <c r="D4" s="89">
        <v>0</v>
      </c>
      <c r="E4" s="102">
        <v>1223</v>
      </c>
      <c r="F4" s="102">
        <v>0</v>
      </c>
      <c r="G4" s="103">
        <v>4759</v>
      </c>
      <c r="H4" s="101">
        <v>0</v>
      </c>
      <c r="K4" s="197">
        <f t="shared" ref="K4:K37" si="1">C4/C$37</f>
        <v>4.853209624068406E-2</v>
      </c>
      <c r="L4" s="197">
        <f t="shared" si="0"/>
        <v>0</v>
      </c>
      <c r="M4" s="197">
        <f t="shared" si="0"/>
        <v>1.349636381694384E-2</v>
      </c>
      <c r="N4" s="197">
        <f t="shared" si="0"/>
        <v>0</v>
      </c>
      <c r="O4" s="197">
        <f t="shared" si="0"/>
        <v>2.9100626161823698E-2</v>
      </c>
      <c r="P4" s="197">
        <f t="shared" si="0"/>
        <v>0</v>
      </c>
    </row>
    <row r="5" spans="1:16" x14ac:dyDescent="0.25">
      <c r="A5" s="215"/>
      <c r="B5" s="102" t="s">
        <v>334</v>
      </c>
      <c r="C5" s="89">
        <f>SUM('Phased Funding'!$C$6,'Phased Funding'!$D$6)</f>
        <v>4489</v>
      </c>
      <c r="D5" s="101">
        <v>888</v>
      </c>
      <c r="E5" s="102">
        <v>3378</v>
      </c>
      <c r="F5" s="102">
        <v>503</v>
      </c>
      <c r="G5" s="103">
        <v>7868</v>
      </c>
      <c r="H5" s="103">
        <v>1405</v>
      </c>
      <c r="K5" s="197">
        <f t="shared" si="1"/>
        <v>6.1612154984284712E-2</v>
      </c>
      <c r="L5" s="197">
        <f t="shared" si="0"/>
        <v>1.4787676935886762E-2</v>
      </c>
      <c r="M5" s="197">
        <f t="shared" si="0"/>
        <v>3.7277773486211196E-2</v>
      </c>
      <c r="N5" s="197">
        <f t="shared" si="0"/>
        <v>3.9195212417791354E-3</v>
      </c>
      <c r="O5" s="197">
        <f t="shared" si="0"/>
        <v>4.8111730750415811E-2</v>
      </c>
      <c r="P5" s="197">
        <f t="shared" si="0"/>
        <v>7.4582497266193161E-3</v>
      </c>
    </row>
    <row r="6" spans="1:16" x14ac:dyDescent="0.25">
      <c r="A6" s="215"/>
      <c r="B6" s="102" t="s">
        <v>1244</v>
      </c>
      <c r="C6" s="100">
        <f>SUM('Phased Funding'!$C$7,'Phased Funding'!$D$7)</f>
        <v>475</v>
      </c>
      <c r="D6" s="101">
        <v>1026</v>
      </c>
      <c r="E6" s="102">
        <v>1228</v>
      </c>
      <c r="F6" s="102">
        <v>265</v>
      </c>
      <c r="G6" s="103">
        <v>1703</v>
      </c>
      <c r="H6" s="103">
        <v>1363</v>
      </c>
      <c r="K6" s="197">
        <f t="shared" si="1"/>
        <v>6.5194416612909863E-3</v>
      </c>
      <c r="L6" s="197">
        <f t="shared" si="0"/>
        <v>1.7085761865112407E-2</v>
      </c>
      <c r="M6" s="197">
        <f t="shared" si="0"/>
        <v>1.355154110155931E-2</v>
      </c>
      <c r="N6" s="197">
        <f t="shared" si="0"/>
        <v>2.0649565190287689E-3</v>
      </c>
      <c r="O6" s="197">
        <f t="shared" si="0"/>
        <v>1.0413609235886899E-2</v>
      </c>
      <c r="P6" s="197">
        <f t="shared" si="0"/>
        <v>7.2352984892399483E-3</v>
      </c>
    </row>
    <row r="7" spans="1:16" x14ac:dyDescent="0.25">
      <c r="A7" s="215"/>
      <c r="B7" s="102" t="s">
        <v>1245</v>
      </c>
      <c r="C7" s="89">
        <f>SUM('Phased Funding'!$C$8,'Phased Funding'!$D$8)</f>
        <v>188</v>
      </c>
      <c r="D7" s="89">
        <v>0</v>
      </c>
      <c r="E7" s="102">
        <v>132</v>
      </c>
      <c r="F7" s="102">
        <v>0</v>
      </c>
      <c r="G7" s="103">
        <v>320</v>
      </c>
      <c r="H7" s="101">
        <v>0</v>
      </c>
      <c r="K7" s="197">
        <f t="shared" si="1"/>
        <v>2.5803263838372749E-3</v>
      </c>
      <c r="L7" s="197">
        <f t="shared" si="0"/>
        <v>0</v>
      </c>
      <c r="M7" s="197">
        <f t="shared" si="0"/>
        <v>1.4566803138483949E-3</v>
      </c>
      <c r="N7" s="197">
        <f t="shared" si="0"/>
        <v>0</v>
      </c>
      <c r="O7" s="197">
        <f t="shared" si="0"/>
        <v>1.9567556990509735E-3</v>
      </c>
      <c r="P7" s="197">
        <f t="shared" si="0"/>
        <v>0</v>
      </c>
    </row>
    <row r="8" spans="1:16" x14ac:dyDescent="0.25">
      <c r="A8" s="215"/>
      <c r="B8" s="102" t="s">
        <v>1228</v>
      </c>
      <c r="C8" s="89">
        <f>SUM('Phased Funding'!$C$9,'Phased Funding'!$D$9)</f>
        <v>289</v>
      </c>
      <c r="D8" s="89">
        <v>0</v>
      </c>
      <c r="E8" s="102">
        <v>1254</v>
      </c>
      <c r="F8" s="102">
        <v>0</v>
      </c>
      <c r="G8" s="103">
        <v>1544</v>
      </c>
      <c r="H8" s="101">
        <v>0</v>
      </c>
      <c r="K8" s="197">
        <f t="shared" si="1"/>
        <v>3.9665655581328316E-3</v>
      </c>
      <c r="L8" s="197">
        <f t="shared" si="0"/>
        <v>0</v>
      </c>
      <c r="M8" s="197">
        <f t="shared" si="0"/>
        <v>1.3838462981559751E-2</v>
      </c>
      <c r="N8" s="197">
        <f t="shared" si="0"/>
        <v>0</v>
      </c>
      <c r="O8" s="197">
        <f t="shared" si="0"/>
        <v>9.4413462479209474E-3</v>
      </c>
      <c r="P8" s="197">
        <f t="shared" si="0"/>
        <v>0</v>
      </c>
    </row>
    <row r="9" spans="1:16" x14ac:dyDescent="0.25">
      <c r="A9" s="215"/>
      <c r="B9" s="102" t="s">
        <v>1246</v>
      </c>
      <c r="C9" s="89">
        <f>SUM('Phased Funding'!$C$11,'Phased Funding'!$D$11)</f>
        <v>5125</v>
      </c>
      <c r="D9" s="101">
        <v>4662</v>
      </c>
      <c r="E9" s="102">
        <v>13482</v>
      </c>
      <c r="F9" s="102">
        <v>9638</v>
      </c>
      <c r="G9" s="103">
        <v>18607</v>
      </c>
      <c r="H9" s="103">
        <v>15567</v>
      </c>
      <c r="K9" s="197">
        <f t="shared" si="1"/>
        <v>7.0341344240244852E-2</v>
      </c>
      <c r="L9" s="197">
        <f t="shared" si="0"/>
        <v>7.7635303913405493E-2</v>
      </c>
      <c r="M9" s="197">
        <f t="shared" si="0"/>
        <v>0.14878003023715197</v>
      </c>
      <c r="N9" s="197">
        <f t="shared" si="0"/>
        <v>7.5102078982638779E-2</v>
      </c>
      <c r="O9" s="197">
        <f t="shared" si="0"/>
        <v>0.11377922903825458</v>
      </c>
      <c r="P9" s="197">
        <f t="shared" si="0"/>
        <v>8.2635283625824119E-2</v>
      </c>
    </row>
    <row r="10" spans="1:16" x14ac:dyDescent="0.25">
      <c r="A10" s="215"/>
      <c r="B10" s="102" t="s">
        <v>1269</v>
      </c>
      <c r="C10" s="101">
        <v>0</v>
      </c>
      <c r="D10" s="101">
        <v>224</v>
      </c>
      <c r="E10" s="101">
        <v>0</v>
      </c>
      <c r="F10" s="102">
        <v>8931</v>
      </c>
      <c r="G10" s="101">
        <v>0</v>
      </c>
      <c r="H10" s="101">
        <v>9461</v>
      </c>
      <c r="K10" s="197">
        <f t="shared" si="1"/>
        <v>0</v>
      </c>
      <c r="L10" s="197">
        <f t="shared" si="0"/>
        <v>3.7302248126561198E-3</v>
      </c>
      <c r="M10" s="197">
        <f t="shared" si="0"/>
        <v>0</v>
      </c>
      <c r="N10" s="197">
        <f t="shared" si="0"/>
        <v>6.959293083564505E-2</v>
      </c>
      <c r="O10" s="197">
        <f t="shared" si="0"/>
        <v>0</v>
      </c>
      <c r="P10" s="197">
        <f t="shared" si="0"/>
        <v>5.0222420401099893E-2</v>
      </c>
    </row>
    <row r="11" spans="1:16" x14ac:dyDescent="0.25">
      <c r="A11" s="215"/>
      <c r="B11" s="102" t="s">
        <v>1248</v>
      </c>
      <c r="C11" s="89">
        <f>SUM(C3:C10)</f>
        <v>18721</v>
      </c>
      <c r="D11" s="89">
        <f t="shared" ref="D11:H11" si="2">SUM(D3:D10)</f>
        <v>16341</v>
      </c>
      <c r="E11" s="89">
        <f t="shared" si="2"/>
        <v>23785</v>
      </c>
      <c r="F11" s="89">
        <f t="shared" si="2"/>
        <v>37149</v>
      </c>
      <c r="G11" s="89">
        <f t="shared" si="2"/>
        <v>42507</v>
      </c>
      <c r="H11" s="89">
        <f t="shared" si="2"/>
        <v>57495</v>
      </c>
      <c r="K11" s="197">
        <f t="shared" si="1"/>
        <v>0.25694835229690222</v>
      </c>
      <c r="L11" s="197">
        <f t="shared" si="0"/>
        <v>0.27212323064113236</v>
      </c>
      <c r="M11" s="197">
        <f t="shared" si="0"/>
        <v>0.26247834291578842</v>
      </c>
      <c r="N11" s="197">
        <f t="shared" si="0"/>
        <v>0.28947573481282923</v>
      </c>
      <c r="O11" s="197">
        <v>0.25992442031112417</v>
      </c>
      <c r="P11" s="197">
        <v>0.30520431888396982</v>
      </c>
    </row>
    <row r="12" spans="1:16" x14ac:dyDescent="0.25">
      <c r="A12" s="214" t="s">
        <v>1277</v>
      </c>
      <c r="B12" s="102" t="s">
        <v>1249</v>
      </c>
      <c r="C12" s="89">
        <f>SUM('Phased Funding'!$C$15,'Phased Funding'!$D$15)</f>
        <v>21409</v>
      </c>
      <c r="D12" s="89">
        <f>SUM('Phased Funding'!$D$39,'Phased Funding'!$D$40)</f>
        <v>14575</v>
      </c>
      <c r="E12" s="102">
        <v>30428</v>
      </c>
      <c r="F12" s="102">
        <f>SUM('Phased Funding'!$E$39,'Phased Funding'!$E$40)</f>
        <v>22811</v>
      </c>
      <c r="G12" s="103">
        <v>51837</v>
      </c>
      <c r="H12" s="101">
        <f>SUM('Phased Funding'!$F$39,'Phased Funding'!$F$40)</f>
        <v>40626</v>
      </c>
      <c r="K12" s="197">
        <f t="shared" si="1"/>
        <v>0.29384152952963943</v>
      </c>
      <c r="L12" s="197">
        <f t="shared" si="0"/>
        <v>0.24271440466278102</v>
      </c>
      <c r="M12" s="197">
        <f t="shared" si="0"/>
        <v>0.33578688325590123</v>
      </c>
      <c r="N12" s="197">
        <f t="shared" si="0"/>
        <v>0.17774989870024624</v>
      </c>
      <c r="O12" s="197">
        <f t="shared" si="0"/>
        <v>0.31697607866157912</v>
      </c>
      <c r="P12" s="197">
        <f t="shared" si="0"/>
        <v>0.21565754689938529</v>
      </c>
    </row>
    <row r="13" spans="1:16" ht="15" customHeight="1" x14ac:dyDescent="0.25">
      <c r="A13" s="214"/>
      <c r="B13" s="102" t="s">
        <v>1187</v>
      </c>
      <c r="C13" s="89">
        <f>SUM('Phased Funding'!$C$16,'Phased Funding'!$D$16)</f>
        <v>7605</v>
      </c>
      <c r="D13" s="89">
        <f>SUM('Phased Funding'!$D$41, 'Phased Funding'!$D$42)</f>
        <v>13268</v>
      </c>
      <c r="E13" s="102">
        <v>12021</v>
      </c>
      <c r="F13" s="102">
        <f>SUM('Phased Funding'!$E$41, 'Phased Funding'!$E$42)</f>
        <v>27017</v>
      </c>
      <c r="G13" s="103">
        <v>19626</v>
      </c>
      <c r="H13" s="101">
        <f>SUM('Phased Funding'!$F$41, 'Phased Funding'!$F$42)</f>
        <v>43208</v>
      </c>
      <c r="K13" s="197">
        <f t="shared" si="1"/>
        <v>0.10437969228235358</v>
      </c>
      <c r="L13" s="197">
        <f t="shared" si="0"/>
        <v>0.22094920899250625</v>
      </c>
      <c r="M13" s="197">
        <f t="shared" si="0"/>
        <v>0.13265722767251178</v>
      </c>
      <c r="N13" s="197">
        <f t="shared" si="0"/>
        <v>0.21052426518717077</v>
      </c>
      <c r="O13" s="197">
        <f t="shared" si="0"/>
        <v>0.12001027296742002</v>
      </c>
      <c r="P13" s="197">
        <f t="shared" si="0"/>
        <v>0.22936373963542164</v>
      </c>
    </row>
    <row r="14" spans="1:16" ht="13.5" customHeight="1" x14ac:dyDescent="0.25">
      <c r="A14" s="214"/>
      <c r="B14" s="102" t="s">
        <v>1125</v>
      </c>
      <c r="C14" s="89">
        <f>SUM('Phased Funding'!$C$17,'Phased Funding'!$D$17)</f>
        <v>982</v>
      </c>
      <c r="D14" s="89">
        <v>0</v>
      </c>
      <c r="E14" s="102">
        <v>4041</v>
      </c>
      <c r="F14" s="102">
        <v>0</v>
      </c>
      <c r="G14" s="103">
        <v>5024</v>
      </c>
      <c r="H14" s="101">
        <v>0</v>
      </c>
      <c r="K14" s="197">
        <f t="shared" si="1"/>
        <v>1.3478087813447892E-2</v>
      </c>
      <c r="L14" s="197">
        <f t="shared" si="0"/>
        <v>0</v>
      </c>
      <c r="M14" s="197">
        <f t="shared" si="0"/>
        <v>4.4594281426222453E-2</v>
      </c>
      <c r="N14" s="197">
        <f t="shared" si="0"/>
        <v>0</v>
      </c>
      <c r="O14" s="197">
        <f t="shared" si="0"/>
        <v>3.0721064475100285E-2</v>
      </c>
      <c r="P14" s="197">
        <f t="shared" si="0"/>
        <v>0</v>
      </c>
    </row>
    <row r="15" spans="1:16" x14ac:dyDescent="0.25">
      <c r="A15" s="214"/>
      <c r="B15" s="102" t="s">
        <v>1250</v>
      </c>
      <c r="C15" s="89">
        <f>SUM('Phased Funding'!$C$18,'Phased Funding'!$D$18)</f>
        <v>1428</v>
      </c>
      <c r="D15" s="89">
        <v>0</v>
      </c>
      <c r="E15" s="102">
        <v>2196</v>
      </c>
      <c r="F15" s="102">
        <v>0</v>
      </c>
      <c r="G15" s="103">
        <v>3624</v>
      </c>
      <c r="H15" s="101">
        <v>0</v>
      </c>
      <c r="K15" s="197">
        <f t="shared" si="1"/>
        <v>1.959950040489164E-2</v>
      </c>
      <c r="L15" s="197">
        <f t="shared" si="0"/>
        <v>0</v>
      </c>
      <c r="M15" s="197">
        <f t="shared" si="0"/>
        <v>2.4233863403114207E-2</v>
      </c>
      <c r="N15" s="197">
        <f t="shared" si="0"/>
        <v>0</v>
      </c>
      <c r="O15" s="197">
        <f t="shared" si="0"/>
        <v>2.2160258291752274E-2</v>
      </c>
      <c r="P15" s="197">
        <f t="shared" si="0"/>
        <v>0</v>
      </c>
    </row>
    <row r="16" spans="1:16" x14ac:dyDescent="0.25">
      <c r="A16" s="214"/>
      <c r="B16" s="102" t="s">
        <v>1268</v>
      </c>
      <c r="C16" s="89">
        <v>0</v>
      </c>
      <c r="D16" s="89">
        <v>0</v>
      </c>
      <c r="E16" s="102">
        <v>0</v>
      </c>
      <c r="F16" s="102">
        <v>17182</v>
      </c>
      <c r="G16" s="103">
        <v>0</v>
      </c>
      <c r="H16" s="103">
        <v>17182</v>
      </c>
      <c r="K16" s="197">
        <f t="shared" si="1"/>
        <v>0</v>
      </c>
      <c r="L16" s="197">
        <f t="shared" si="0"/>
        <v>0</v>
      </c>
      <c r="M16" s="197">
        <f t="shared" si="0"/>
        <v>0</v>
      </c>
      <c r="N16" s="197">
        <f t="shared" si="0"/>
        <v>0.13388710532057477</v>
      </c>
      <c r="O16" s="197">
        <f t="shared" si="0"/>
        <v>0</v>
      </c>
      <c r="P16" s="197">
        <f t="shared" si="0"/>
        <v>9.1208289539340279E-2</v>
      </c>
    </row>
    <row r="17" spans="1:16" ht="14.25" customHeight="1" x14ac:dyDescent="0.25">
      <c r="A17" s="214"/>
      <c r="B17" s="102" t="s">
        <v>1248</v>
      </c>
      <c r="C17" s="89">
        <f>SUM('Phased Funding'!$C$19,'Phased Funding'!$D$19)</f>
        <v>31425</v>
      </c>
      <c r="D17" s="89">
        <v>27843</v>
      </c>
      <c r="E17" s="102">
        <v>48686</v>
      </c>
      <c r="F17" s="102">
        <v>67010</v>
      </c>
      <c r="G17" s="103">
        <v>80111</v>
      </c>
      <c r="H17" s="103">
        <v>101016</v>
      </c>
      <c r="K17" s="197">
        <f t="shared" si="1"/>
        <v>0.43131253517067214</v>
      </c>
      <c r="L17" s="197">
        <f t="shared" si="0"/>
        <v>0.46366361365528724</v>
      </c>
      <c r="M17" s="197">
        <f t="shared" si="0"/>
        <v>0.53727225575774962</v>
      </c>
      <c r="N17" s="197">
        <f t="shared" si="0"/>
        <v>0.52216126920799177</v>
      </c>
      <c r="O17" s="197">
        <f t="shared" si="0"/>
        <v>0.48986767439585166</v>
      </c>
      <c r="P17" s="197">
        <f t="shared" si="0"/>
        <v>0.53622957607414723</v>
      </c>
    </row>
    <row r="18" spans="1:16" x14ac:dyDescent="0.25">
      <c r="A18" s="214" t="s">
        <v>6</v>
      </c>
      <c r="B18" s="102" t="s">
        <v>1142</v>
      </c>
      <c r="C18" s="89">
        <f>SUM('Phased Funding'!$C$20,'Phased Funding'!$D$20)</f>
        <v>399</v>
      </c>
      <c r="D18" s="89">
        <v>0</v>
      </c>
      <c r="E18" s="102">
        <v>285</v>
      </c>
      <c r="F18" s="102">
        <v>0</v>
      </c>
      <c r="G18" s="103">
        <v>683</v>
      </c>
      <c r="H18" s="101">
        <v>0</v>
      </c>
      <c r="K18" s="197">
        <f t="shared" si="1"/>
        <v>5.476330995484429E-3</v>
      </c>
      <c r="L18" s="197">
        <f t="shared" si="0"/>
        <v>0</v>
      </c>
      <c r="M18" s="197">
        <f t="shared" si="0"/>
        <v>3.1451052230817619E-3</v>
      </c>
      <c r="N18" s="197">
        <f t="shared" si="0"/>
        <v>0</v>
      </c>
      <c r="O18" s="197">
        <f t="shared" si="0"/>
        <v>4.1764504451619212E-3</v>
      </c>
      <c r="P18" s="197">
        <f t="shared" si="0"/>
        <v>0</v>
      </c>
    </row>
    <row r="19" spans="1:16" x14ac:dyDescent="0.25">
      <c r="A19" s="214"/>
      <c r="B19" s="102" t="s">
        <v>1252</v>
      </c>
      <c r="C19" s="89">
        <f>SUM('Phased Funding'!$C$21,'Phased Funding'!$D$21)</f>
        <v>2486</v>
      </c>
      <c r="D19" s="89">
        <v>0</v>
      </c>
      <c r="E19" s="102">
        <v>0</v>
      </c>
      <c r="F19" s="102">
        <v>0</v>
      </c>
      <c r="G19" s="103">
        <v>2486</v>
      </c>
      <c r="H19" s="101">
        <v>0</v>
      </c>
      <c r="K19" s="197">
        <f t="shared" si="1"/>
        <v>3.4120698884146088E-2</v>
      </c>
      <c r="L19" s="197">
        <f t="shared" ref="L19:L37" si="3">D19/D$37</f>
        <v>0</v>
      </c>
      <c r="M19" s="197">
        <f t="shared" ref="M19:M37" si="4">E19/E$37</f>
        <v>0</v>
      </c>
      <c r="N19" s="197">
        <f t="shared" ref="N19:N37" si="5">F19/F$37</f>
        <v>0</v>
      </c>
      <c r="O19" s="197">
        <f t="shared" ref="O19:O37" si="6">G19/G$37</f>
        <v>1.5201545837002251E-2</v>
      </c>
      <c r="P19" s="197">
        <f t="shared" ref="P19:P37" si="7">H19/H$37</f>
        <v>0</v>
      </c>
    </row>
    <row r="20" spans="1:16" x14ac:dyDescent="0.25">
      <c r="A20" s="214"/>
      <c r="B20" s="102" t="s">
        <v>1251</v>
      </c>
      <c r="C20" s="89">
        <f>SUM('Phased Funding'!$C$22,'Phased Funding'!$D$22)</f>
        <v>1809</v>
      </c>
      <c r="D20" s="89">
        <v>0</v>
      </c>
      <c r="E20" s="102">
        <v>667</v>
      </c>
      <c r="F20" s="102">
        <v>0</v>
      </c>
      <c r="G20" s="103">
        <v>2476</v>
      </c>
      <c r="H20" s="101">
        <v>0</v>
      </c>
      <c r="K20" s="197">
        <f t="shared" si="1"/>
        <v>2.482877887426399E-2</v>
      </c>
      <c r="L20" s="197">
        <f t="shared" si="3"/>
        <v>0</v>
      </c>
      <c r="M20" s="197">
        <f t="shared" si="4"/>
        <v>7.3606497677036319E-3</v>
      </c>
      <c r="N20" s="197">
        <f t="shared" si="5"/>
        <v>0</v>
      </c>
      <c r="O20" s="197">
        <f t="shared" si="6"/>
        <v>1.5140397221406907E-2</v>
      </c>
      <c r="P20" s="197">
        <f t="shared" si="7"/>
        <v>0</v>
      </c>
    </row>
    <row r="21" spans="1:16" x14ac:dyDescent="0.25">
      <c r="A21" s="214"/>
      <c r="B21" s="102" t="s">
        <v>1248</v>
      </c>
      <c r="C21" s="89">
        <f>SUM('Phased Funding'!$C$23,'Phased Funding'!$D$23)</f>
        <v>4694</v>
      </c>
      <c r="D21" s="89">
        <v>0</v>
      </c>
      <c r="E21" s="102">
        <v>952</v>
      </c>
      <c r="F21" s="102">
        <v>0</v>
      </c>
      <c r="G21" s="103">
        <v>5645</v>
      </c>
      <c r="H21" s="101">
        <v>0</v>
      </c>
      <c r="K21" s="197">
        <f t="shared" si="1"/>
        <v>6.4425808753894503E-2</v>
      </c>
      <c r="L21" s="197">
        <f t="shared" si="3"/>
        <v>0</v>
      </c>
      <c r="M21" s="197">
        <f t="shared" si="4"/>
        <v>1.0505754990785394E-2</v>
      </c>
      <c r="N21" s="197">
        <f t="shared" si="5"/>
        <v>0</v>
      </c>
      <c r="O21" s="197">
        <f t="shared" si="6"/>
        <v>3.4518393503571082E-2</v>
      </c>
      <c r="P21" s="197">
        <f t="shared" si="7"/>
        <v>0</v>
      </c>
    </row>
    <row r="22" spans="1:16" x14ac:dyDescent="0.25">
      <c r="A22" s="87" t="s">
        <v>1231</v>
      </c>
      <c r="B22" s="102" t="s">
        <v>1253</v>
      </c>
      <c r="C22" s="89">
        <f>SUM('Phased Funding'!$C$24,'Phased Funding'!$D$24)</f>
        <v>699</v>
      </c>
      <c r="D22" s="89">
        <v>0</v>
      </c>
      <c r="E22" s="102">
        <v>1094</v>
      </c>
      <c r="F22" s="102">
        <v>0</v>
      </c>
      <c r="G22" s="103">
        <v>1792</v>
      </c>
      <c r="H22" s="101">
        <v>0</v>
      </c>
      <c r="K22" s="197">
        <f t="shared" si="1"/>
        <v>9.5938730973524206E-3</v>
      </c>
      <c r="L22" s="197">
        <f t="shared" si="3"/>
        <v>0</v>
      </c>
      <c r="M22" s="197">
        <f t="shared" si="4"/>
        <v>1.2072789873864728E-2</v>
      </c>
      <c r="N22" s="197">
        <f t="shared" si="5"/>
        <v>0</v>
      </c>
      <c r="O22" s="197">
        <f t="shared" si="6"/>
        <v>1.0957831914685452E-2</v>
      </c>
      <c r="P22" s="197">
        <f t="shared" si="7"/>
        <v>0</v>
      </c>
    </row>
    <row r="23" spans="1:16" x14ac:dyDescent="0.25">
      <c r="A23" s="87" t="s">
        <v>1260</v>
      </c>
      <c r="B23" s="102" t="s">
        <v>1254</v>
      </c>
      <c r="C23" s="89">
        <f>SUM('Phased Funding'!$C$25,'Phased Funding'!$D$25)</f>
        <v>128</v>
      </c>
      <c r="D23" s="89">
        <v>0</v>
      </c>
      <c r="E23" s="102">
        <v>100</v>
      </c>
      <c r="F23" s="102">
        <v>0</v>
      </c>
      <c r="G23" s="103">
        <v>228</v>
      </c>
      <c r="H23" s="101">
        <v>0</v>
      </c>
      <c r="K23" s="197">
        <f t="shared" si="1"/>
        <v>1.7568179634636764E-3</v>
      </c>
      <c r="L23" s="197">
        <f t="shared" si="3"/>
        <v>0</v>
      </c>
      <c r="M23" s="197">
        <f t="shared" si="4"/>
        <v>1.10354569230939E-3</v>
      </c>
      <c r="N23" s="197">
        <f t="shared" si="5"/>
        <v>0</v>
      </c>
      <c r="O23" s="197">
        <f t="shared" si="6"/>
        <v>1.3941884355738185E-3</v>
      </c>
      <c r="P23" s="197">
        <f t="shared" si="7"/>
        <v>0</v>
      </c>
    </row>
    <row r="24" spans="1:16" x14ac:dyDescent="0.25">
      <c r="A24" s="214" t="s">
        <v>1261</v>
      </c>
      <c r="B24" s="102" t="s">
        <v>1255</v>
      </c>
      <c r="C24" s="89">
        <f>SUM('Phased Funding'!$C$26,'Phased Funding'!$D$26)</f>
        <v>215</v>
      </c>
      <c r="D24" s="89">
        <v>1391</v>
      </c>
      <c r="E24" s="102">
        <v>242</v>
      </c>
      <c r="F24" s="102">
        <v>996</v>
      </c>
      <c r="G24" s="103">
        <v>457</v>
      </c>
      <c r="H24" s="101">
        <v>2785</v>
      </c>
      <c r="K24" s="197">
        <f t="shared" si="1"/>
        <v>2.9509051730053941E-3</v>
      </c>
      <c r="L24" s="197">
        <f t="shared" si="3"/>
        <v>2.3164029975020817E-2</v>
      </c>
      <c r="M24" s="197">
        <f t="shared" si="4"/>
        <v>2.6705805753887242E-3</v>
      </c>
      <c r="N24" s="197">
        <f t="shared" si="5"/>
        <v>7.7611195960477514E-3</v>
      </c>
      <c r="O24" s="197">
        <f t="shared" si="6"/>
        <v>2.7944917327071715E-3</v>
      </c>
      <c r="P24" s="197">
        <f t="shared" si="7"/>
        <v>1.4783790383369961E-2</v>
      </c>
    </row>
    <row r="25" spans="1:16" x14ac:dyDescent="0.25">
      <c r="A25" s="214"/>
      <c r="B25" s="102" t="s">
        <v>1273</v>
      </c>
      <c r="C25" s="89">
        <v>0</v>
      </c>
      <c r="D25" s="89">
        <v>0</v>
      </c>
      <c r="E25" s="102">
        <v>0</v>
      </c>
      <c r="F25" s="102">
        <v>720</v>
      </c>
      <c r="G25" s="103">
        <v>0</v>
      </c>
      <c r="H25" s="101">
        <v>720</v>
      </c>
      <c r="K25" s="197">
        <f t="shared" si="1"/>
        <v>0</v>
      </c>
      <c r="L25" s="197">
        <f t="shared" si="3"/>
        <v>0</v>
      </c>
      <c r="M25" s="197">
        <f t="shared" si="4"/>
        <v>0</v>
      </c>
      <c r="N25" s="197">
        <f t="shared" si="5"/>
        <v>5.6104479007574107E-3</v>
      </c>
      <c r="O25" s="197">
        <f t="shared" si="6"/>
        <v>0</v>
      </c>
      <c r="P25" s="197">
        <f t="shared" si="7"/>
        <v>3.8220212122177279E-3</v>
      </c>
    </row>
    <row r="26" spans="1:16" x14ac:dyDescent="0.25">
      <c r="A26" s="214"/>
      <c r="B26" s="102" t="s">
        <v>1272</v>
      </c>
      <c r="C26" s="89">
        <v>0</v>
      </c>
      <c r="D26" s="89">
        <v>352</v>
      </c>
      <c r="E26" s="102">
        <v>0</v>
      </c>
      <c r="F26" s="102">
        <v>533</v>
      </c>
      <c r="G26" s="103">
        <v>0</v>
      </c>
      <c r="H26" s="101">
        <v>1006</v>
      </c>
      <c r="K26" s="197">
        <f t="shared" si="1"/>
        <v>0</v>
      </c>
      <c r="L26" s="197">
        <f t="shared" si="3"/>
        <v>5.8617818484596167E-3</v>
      </c>
      <c r="M26" s="197">
        <f t="shared" si="4"/>
        <v>0</v>
      </c>
      <c r="N26" s="197">
        <f t="shared" si="5"/>
        <v>4.1532899043106941E-3</v>
      </c>
      <c r="O26" s="197">
        <f t="shared" si="6"/>
        <v>0</v>
      </c>
      <c r="P26" s="197">
        <f t="shared" si="7"/>
        <v>5.3402129715153252E-3</v>
      </c>
    </row>
    <row r="27" spans="1:16" x14ac:dyDescent="0.25">
      <c r="A27" s="214"/>
      <c r="B27" s="102" t="s">
        <v>1256</v>
      </c>
      <c r="C27" s="89">
        <f>SUM('Phased Funding'!$C$27,'Phased Funding'!$D$27)</f>
        <v>5323</v>
      </c>
      <c r="D27" s="89">
        <v>0</v>
      </c>
      <c r="E27" s="102">
        <v>2822</v>
      </c>
      <c r="F27" s="102">
        <v>0</v>
      </c>
      <c r="G27" s="103">
        <v>8145</v>
      </c>
      <c r="H27" s="101">
        <v>0</v>
      </c>
      <c r="K27" s="197">
        <f t="shared" si="1"/>
        <v>7.3058922027477727E-2</v>
      </c>
      <c r="L27" s="197">
        <f t="shared" si="3"/>
        <v>0</v>
      </c>
      <c r="M27" s="197">
        <f t="shared" si="4"/>
        <v>3.1142059436970987E-2</v>
      </c>
      <c r="N27" s="197">
        <f t="shared" si="5"/>
        <v>0</v>
      </c>
      <c r="O27" s="197">
        <f t="shared" si="6"/>
        <v>4.9805547402406808E-2</v>
      </c>
      <c r="P27" s="197">
        <f t="shared" si="7"/>
        <v>0</v>
      </c>
    </row>
    <row r="28" spans="1:16" x14ac:dyDescent="0.25">
      <c r="A28" s="214"/>
      <c r="B28" s="102" t="s">
        <v>1248</v>
      </c>
      <c r="C28" s="89">
        <f>SUM(C24:C27)</f>
        <v>5538</v>
      </c>
      <c r="D28" s="89">
        <f t="shared" ref="D28:H28" si="8">SUM(D24:D27)</f>
        <v>1743</v>
      </c>
      <c r="E28" s="89">
        <f t="shared" si="8"/>
        <v>3064</v>
      </c>
      <c r="F28" s="89">
        <f t="shared" si="8"/>
        <v>2249</v>
      </c>
      <c r="G28" s="89">
        <f t="shared" si="8"/>
        <v>8602</v>
      </c>
      <c r="H28" s="89">
        <f t="shared" si="8"/>
        <v>4511</v>
      </c>
      <c r="K28" s="197">
        <f t="shared" si="1"/>
        <v>7.6009827200483118E-2</v>
      </c>
      <c r="L28" s="197">
        <f t="shared" si="3"/>
        <v>2.9025811823480432E-2</v>
      </c>
      <c r="M28" s="197">
        <f t="shared" si="4"/>
        <v>3.3812640012359708E-2</v>
      </c>
      <c r="N28" s="197">
        <f t="shared" si="5"/>
        <v>1.7524857401115857E-2</v>
      </c>
      <c r="O28" s="197">
        <f t="shared" si="6"/>
        <v>5.2600039135113984E-2</v>
      </c>
      <c r="P28" s="197">
        <f t="shared" si="7"/>
        <v>2.3946024567103014E-2</v>
      </c>
    </row>
    <row r="29" spans="1:16" x14ac:dyDescent="0.25">
      <c r="A29" s="87" t="s">
        <v>1278</v>
      </c>
      <c r="B29" s="102" t="s">
        <v>1221</v>
      </c>
      <c r="C29" s="89">
        <f>SUM('Phased Funding'!$C$29,'Phased Funding'!$D$29)</f>
        <v>6729</v>
      </c>
      <c r="D29" s="89">
        <v>8573</v>
      </c>
      <c r="E29" s="102">
        <v>7430</v>
      </c>
      <c r="F29" s="102">
        <v>14851</v>
      </c>
      <c r="G29" s="103">
        <v>14159</v>
      </c>
      <c r="H29" s="101">
        <v>26588</v>
      </c>
      <c r="K29" s="197">
        <f t="shared" si="1"/>
        <v>9.235646934489905E-2</v>
      </c>
      <c r="L29" s="197">
        <f t="shared" si="3"/>
        <v>0.14276436303080767</v>
      </c>
      <c r="M29" s="197">
        <f t="shared" si="4"/>
        <v>8.1993444938587678E-2</v>
      </c>
      <c r="N29" s="197">
        <f t="shared" si="5"/>
        <v>0.11572328024187264</v>
      </c>
      <c r="O29" s="197">
        <f t="shared" si="6"/>
        <v>8.6580324821446036E-2</v>
      </c>
      <c r="P29" s="197">
        <f t="shared" si="7"/>
        <v>0.1411387499867291</v>
      </c>
    </row>
    <row r="30" spans="1:16" x14ac:dyDescent="0.25">
      <c r="A30" s="87" t="s">
        <v>11</v>
      </c>
      <c r="B30" s="102" t="s">
        <v>11</v>
      </c>
      <c r="C30" s="89">
        <f>SUM('Phased Funding'!$C$10,'Phased Funding'!$D$10)</f>
        <v>247</v>
      </c>
      <c r="D30" s="89">
        <v>0</v>
      </c>
      <c r="E30" s="102">
        <v>242</v>
      </c>
      <c r="F30" s="102">
        <v>0</v>
      </c>
      <c r="G30" s="103">
        <v>489</v>
      </c>
      <c r="H30" s="101">
        <v>0</v>
      </c>
      <c r="K30" s="197">
        <f t="shared" si="1"/>
        <v>3.390109663871313E-3</v>
      </c>
      <c r="L30" s="197">
        <f t="shared" si="3"/>
        <v>0</v>
      </c>
      <c r="M30" s="197">
        <f t="shared" si="4"/>
        <v>2.6705805753887242E-3</v>
      </c>
      <c r="N30" s="197">
        <f t="shared" si="5"/>
        <v>0</v>
      </c>
      <c r="O30" s="197">
        <f t="shared" si="6"/>
        <v>2.9901673026122687E-3</v>
      </c>
      <c r="P30" s="197">
        <f t="shared" si="7"/>
        <v>0</v>
      </c>
    </row>
    <row r="31" spans="1:16" x14ac:dyDescent="0.25">
      <c r="A31" s="214" t="s">
        <v>4</v>
      </c>
      <c r="B31" s="102" t="s">
        <v>1257</v>
      </c>
      <c r="C31" s="89">
        <f>SUM('Phased Funding'!$C$30,'Phased Funding'!$D$30)</f>
        <v>715</v>
      </c>
      <c r="D31" s="89">
        <v>0</v>
      </c>
      <c r="E31" s="102">
        <v>715</v>
      </c>
      <c r="F31" s="102">
        <v>0</v>
      </c>
      <c r="G31" s="103">
        <v>1430</v>
      </c>
      <c r="H31" s="101">
        <v>0</v>
      </c>
      <c r="K31" s="197">
        <f t="shared" si="1"/>
        <v>9.8134753427853803E-3</v>
      </c>
      <c r="L31" s="197">
        <f t="shared" si="3"/>
        <v>0</v>
      </c>
      <c r="M31" s="197">
        <f t="shared" si="4"/>
        <v>7.8903517000121388E-3</v>
      </c>
      <c r="N31" s="197">
        <f t="shared" si="5"/>
        <v>0</v>
      </c>
      <c r="O31" s="197">
        <f t="shared" si="6"/>
        <v>8.7442520301340386E-3</v>
      </c>
      <c r="P31" s="197">
        <f t="shared" si="7"/>
        <v>0</v>
      </c>
    </row>
    <row r="32" spans="1:16" x14ac:dyDescent="0.25">
      <c r="A32" s="214"/>
      <c r="B32" s="102" t="s">
        <v>1247</v>
      </c>
      <c r="C32" s="89">
        <f>SUM('Phased Funding'!$C$13,'Phased Funding'!$D$13)</f>
        <v>941</v>
      </c>
      <c r="D32" s="89">
        <v>0</v>
      </c>
      <c r="E32" s="102">
        <v>1911</v>
      </c>
      <c r="F32" s="102">
        <v>0</v>
      </c>
      <c r="G32" s="103">
        <v>2852</v>
      </c>
      <c r="H32" s="101">
        <v>0</v>
      </c>
      <c r="K32" s="197">
        <f t="shared" si="1"/>
        <v>1.2915357059525933E-2</v>
      </c>
      <c r="L32" s="197">
        <f t="shared" si="3"/>
        <v>0</v>
      </c>
      <c r="M32" s="197">
        <f t="shared" si="4"/>
        <v>2.1088758180032443E-2</v>
      </c>
      <c r="N32" s="197">
        <f t="shared" si="5"/>
        <v>0</v>
      </c>
      <c r="O32" s="197">
        <f t="shared" si="6"/>
        <v>1.7439585167791802E-2</v>
      </c>
      <c r="P32" s="197">
        <f t="shared" si="7"/>
        <v>0</v>
      </c>
    </row>
    <row r="33" spans="1:16" x14ac:dyDescent="0.25">
      <c r="A33" s="214"/>
      <c r="B33" s="102" t="s">
        <v>1274</v>
      </c>
      <c r="C33" s="89">
        <v>0</v>
      </c>
      <c r="D33" s="89">
        <v>1716</v>
      </c>
      <c r="E33" s="102">
        <v>0</v>
      </c>
      <c r="F33" s="102">
        <v>2596</v>
      </c>
      <c r="G33" s="103">
        <v>0</v>
      </c>
      <c r="H33" s="101">
        <v>4900</v>
      </c>
      <c r="K33" s="197">
        <f t="shared" si="1"/>
        <v>0</v>
      </c>
      <c r="L33" s="197">
        <f t="shared" si="3"/>
        <v>2.8576186511240633E-2</v>
      </c>
      <c r="M33" s="197">
        <f t="shared" si="4"/>
        <v>0</v>
      </c>
      <c r="N33" s="197">
        <f t="shared" si="5"/>
        <v>2.0228781597730887E-2</v>
      </c>
      <c r="O33" s="197">
        <f t="shared" si="6"/>
        <v>0</v>
      </c>
      <c r="P33" s="197">
        <f t="shared" si="7"/>
        <v>2.6010977694259536E-2</v>
      </c>
    </row>
    <row r="34" spans="1:16" x14ac:dyDescent="0.25">
      <c r="A34" s="214"/>
      <c r="B34" s="102" t="s">
        <v>1248</v>
      </c>
      <c r="C34" s="89">
        <f>SUM(C31:C33)</f>
        <v>1656</v>
      </c>
      <c r="D34" s="89">
        <f t="shared" ref="D34:H34" si="9">SUM(D31:D33)</f>
        <v>1716</v>
      </c>
      <c r="E34" s="89">
        <f t="shared" si="9"/>
        <v>2626</v>
      </c>
      <c r="F34" s="89">
        <f t="shared" si="9"/>
        <v>2596</v>
      </c>
      <c r="G34" s="89">
        <f t="shared" si="9"/>
        <v>4282</v>
      </c>
      <c r="H34" s="89">
        <f t="shared" si="9"/>
        <v>4900</v>
      </c>
      <c r="K34" s="197">
        <f>C34/C$37</f>
        <v>2.2728832402311314E-2</v>
      </c>
      <c r="L34" s="197">
        <f t="shared" si="3"/>
        <v>2.8576186511240633E-2</v>
      </c>
      <c r="M34" s="197">
        <f t="shared" si="4"/>
        <v>2.8979109880044582E-2</v>
      </c>
      <c r="N34" s="197">
        <f t="shared" si="5"/>
        <v>2.0228781597730887E-2</v>
      </c>
      <c r="O34" s="197">
        <f t="shared" si="6"/>
        <v>2.618383719792584E-2</v>
      </c>
      <c r="P34" s="197">
        <f t="shared" si="7"/>
        <v>2.6010977694259536E-2</v>
      </c>
    </row>
    <row r="35" spans="1:16" x14ac:dyDescent="0.25">
      <c r="A35" s="87" t="s">
        <v>1223</v>
      </c>
      <c r="B35" s="102" t="s">
        <v>1223</v>
      </c>
      <c r="C35" s="89">
        <f>SUM('Phased Funding'!$C$32,'Phased Funding'!$D$32)</f>
        <v>2247</v>
      </c>
      <c r="D35" s="89">
        <v>3834</v>
      </c>
      <c r="E35" s="102">
        <v>2637</v>
      </c>
      <c r="F35" s="102">
        <v>4477</v>
      </c>
      <c r="G35" s="103">
        <v>4884</v>
      </c>
      <c r="H35" s="101">
        <v>9174</v>
      </c>
      <c r="K35" s="197">
        <f t="shared" si="1"/>
        <v>3.0840390342991256E-2</v>
      </c>
      <c r="L35" s="197">
        <f t="shared" si="3"/>
        <v>6.3846794338051627E-2</v>
      </c>
      <c r="M35" s="197">
        <f t="shared" si="4"/>
        <v>2.9100499906198615E-2</v>
      </c>
      <c r="N35" s="197">
        <f t="shared" si="5"/>
        <v>3.4886076738459622E-2</v>
      </c>
      <c r="O35" s="197">
        <f t="shared" si="6"/>
        <v>2.9864983856765483E-2</v>
      </c>
      <c r="P35" s="197">
        <f t="shared" si="7"/>
        <v>4.8698920279007546E-2</v>
      </c>
    </row>
    <row r="36" spans="1:16" x14ac:dyDescent="0.25">
      <c r="A36" s="87"/>
      <c r="B36" s="102" t="s">
        <v>324</v>
      </c>
      <c r="C36" s="89">
        <f>SUM('Phased Funding'!$C$12,'Phased Funding'!$D$12)</f>
        <v>836</v>
      </c>
      <c r="D36" s="89">
        <v>0</v>
      </c>
      <c r="E36" s="102">
        <v>0</v>
      </c>
      <c r="F36" s="102">
        <v>0</v>
      </c>
      <c r="G36" s="103">
        <v>836</v>
      </c>
      <c r="H36" s="101">
        <v>0</v>
      </c>
      <c r="K36" s="197">
        <f t="shared" si="1"/>
        <v>1.1474217323872136E-2</v>
      </c>
      <c r="L36" s="197">
        <f t="shared" si="3"/>
        <v>0</v>
      </c>
      <c r="M36" s="197">
        <f t="shared" si="4"/>
        <v>0</v>
      </c>
      <c r="N36" s="197">
        <f t="shared" si="5"/>
        <v>0</v>
      </c>
      <c r="O36" s="197">
        <f t="shared" si="6"/>
        <v>5.1120242637706682E-3</v>
      </c>
      <c r="P36" s="197">
        <f t="shared" si="7"/>
        <v>0</v>
      </c>
    </row>
    <row r="37" spans="1:16" x14ac:dyDescent="0.25">
      <c r="A37" s="87"/>
      <c r="B37" s="102" t="s">
        <v>1258</v>
      </c>
      <c r="C37" s="89">
        <f>SUM('Phased Funding'!$C$33,'Phased Funding'!$D$33)</f>
        <v>72859</v>
      </c>
      <c r="D37" s="89">
        <v>60050</v>
      </c>
      <c r="E37" s="102">
        <v>90617</v>
      </c>
      <c r="F37" s="102">
        <v>128332</v>
      </c>
      <c r="G37" s="103">
        <v>163536</v>
      </c>
      <c r="H37" s="101">
        <f>SUM(D37,F37)</f>
        <v>188382</v>
      </c>
      <c r="K37" s="197">
        <f t="shared" si="1"/>
        <v>1</v>
      </c>
      <c r="L37" s="197">
        <f t="shared" si="3"/>
        <v>1</v>
      </c>
      <c r="M37" s="197">
        <f t="shared" si="4"/>
        <v>1</v>
      </c>
      <c r="N37" s="197">
        <f t="shared" si="5"/>
        <v>1</v>
      </c>
      <c r="O37" s="197">
        <f t="shared" si="6"/>
        <v>1</v>
      </c>
      <c r="P37" s="197">
        <f t="shared" si="7"/>
        <v>1</v>
      </c>
    </row>
    <row r="38" spans="1:16" x14ac:dyDescent="0.25">
      <c r="K38" s="106"/>
      <c r="L38" s="106"/>
      <c r="M38" s="106"/>
      <c r="N38" s="106"/>
      <c r="O38" s="106"/>
      <c r="P38" s="106"/>
    </row>
    <row r="39" spans="1:16" x14ac:dyDescent="0.25">
      <c r="K39" s="106"/>
      <c r="L39" s="106"/>
      <c r="M39" s="106"/>
      <c r="N39" s="106"/>
      <c r="O39" s="106"/>
      <c r="P39" s="106"/>
    </row>
    <row r="42" spans="1:16" x14ac:dyDescent="0.25">
      <c r="A42" s="11" t="s">
        <v>1639</v>
      </c>
    </row>
    <row r="43" spans="1:16" ht="15" customHeight="1" x14ac:dyDescent="0.25">
      <c r="A43" s="213" t="s">
        <v>1643</v>
      </c>
      <c r="B43" s="213"/>
      <c r="C43" s="213"/>
      <c r="D43" s="213"/>
      <c r="E43" s="213"/>
      <c r="F43" s="213"/>
      <c r="G43" s="213"/>
      <c r="H43" s="213"/>
    </row>
    <row r="44" spans="1:16" x14ac:dyDescent="0.25">
      <c r="A44" s="213"/>
      <c r="B44" s="213"/>
      <c r="C44" s="213"/>
      <c r="D44" s="213"/>
      <c r="E44" s="213"/>
      <c r="F44" s="213"/>
      <c r="G44" s="213"/>
      <c r="H44" s="213"/>
    </row>
    <row r="45" spans="1:16" x14ac:dyDescent="0.25">
      <c r="A45" s="213"/>
      <c r="B45" s="213"/>
      <c r="C45" s="213"/>
      <c r="D45" s="213"/>
      <c r="E45" s="213"/>
      <c r="F45" s="213"/>
      <c r="G45" s="213"/>
      <c r="H45" s="213"/>
    </row>
    <row r="46" spans="1:16" x14ac:dyDescent="0.25">
      <c r="A46" s="213"/>
      <c r="B46" s="213"/>
      <c r="C46" s="213"/>
      <c r="D46" s="213"/>
      <c r="E46" s="213"/>
      <c r="F46" s="213"/>
      <c r="G46" s="213"/>
      <c r="H46" s="213"/>
    </row>
    <row r="47" spans="1:16" x14ac:dyDescent="0.25">
      <c r="A47" s="213"/>
      <c r="B47" s="213"/>
      <c r="C47" s="213"/>
      <c r="D47" s="213"/>
      <c r="E47" s="213"/>
      <c r="F47" s="213"/>
      <c r="G47" s="213"/>
      <c r="H47" s="213"/>
    </row>
    <row r="52" spans="2:4" x14ac:dyDescent="0.25">
      <c r="B52" t="s">
        <v>1271</v>
      </c>
      <c r="C52" s="138">
        <v>0.25694835229690222</v>
      </c>
      <c r="D52" s="138">
        <v>0.27212323064113236</v>
      </c>
    </row>
    <row r="53" spans="2:4" x14ac:dyDescent="0.25">
      <c r="B53" s="11" t="s">
        <v>1277</v>
      </c>
      <c r="C53" s="193">
        <v>0.43131253517067214</v>
      </c>
      <c r="D53" s="193">
        <v>0.46366361365528724</v>
      </c>
    </row>
    <row r="54" spans="2:4" x14ac:dyDescent="0.25">
      <c r="B54" s="11" t="s">
        <v>6</v>
      </c>
      <c r="C54" s="193">
        <v>6.4425808753894503E-2</v>
      </c>
      <c r="D54" s="193">
        <v>0</v>
      </c>
    </row>
    <row r="55" spans="2:4" x14ac:dyDescent="0.25">
      <c r="B55" s="11" t="s">
        <v>1231</v>
      </c>
      <c r="C55" s="193">
        <v>9.5938730973524206E-3</v>
      </c>
      <c r="D55" s="193">
        <v>0</v>
      </c>
    </row>
    <row r="56" spans="2:4" x14ac:dyDescent="0.25">
      <c r="B56" s="11" t="s">
        <v>1260</v>
      </c>
      <c r="C56" s="193">
        <v>1.7568179634636764E-3</v>
      </c>
      <c r="D56" s="193">
        <v>0</v>
      </c>
    </row>
    <row r="57" spans="2:4" x14ac:dyDescent="0.25">
      <c r="B57" s="11" t="s">
        <v>1261</v>
      </c>
      <c r="C57" s="193">
        <v>7.6009827200483118E-2</v>
      </c>
      <c r="D57" s="193">
        <v>2.9025811823480432E-2</v>
      </c>
    </row>
    <row r="58" spans="2:4" x14ac:dyDescent="0.25">
      <c r="B58" s="11" t="s">
        <v>1645</v>
      </c>
      <c r="C58" s="193">
        <v>9.235646934489905E-2</v>
      </c>
      <c r="D58" s="193">
        <v>0.14276436303080767</v>
      </c>
    </row>
    <row r="59" spans="2:4" x14ac:dyDescent="0.25">
      <c r="B59" s="11" t="s">
        <v>11</v>
      </c>
      <c r="C59" s="193">
        <v>3.390109663871313E-3</v>
      </c>
      <c r="D59" s="193">
        <v>0</v>
      </c>
    </row>
    <row r="60" spans="2:4" x14ac:dyDescent="0.25">
      <c r="B60" s="11" t="s">
        <v>4</v>
      </c>
      <c r="C60" s="193">
        <v>2.2728832402311314E-2</v>
      </c>
      <c r="D60" s="193">
        <v>2.8576186511240633E-2</v>
      </c>
    </row>
    <row r="61" spans="2:4" x14ac:dyDescent="0.25">
      <c r="B61" s="11" t="s">
        <v>1223</v>
      </c>
      <c r="C61" s="193">
        <v>3.0840390342991256E-2</v>
      </c>
      <c r="D61" s="193">
        <v>6.3846794338051627E-2</v>
      </c>
    </row>
    <row r="62" spans="2:4" x14ac:dyDescent="0.25">
      <c r="B62" s="11" t="s">
        <v>324</v>
      </c>
      <c r="C62" s="193">
        <v>1.1474217323872136E-2</v>
      </c>
      <c r="D62" s="193">
        <v>0</v>
      </c>
    </row>
    <row r="63" spans="2:4" x14ac:dyDescent="0.25">
      <c r="C63" s="194">
        <f>SUM(C52:C62)</f>
        <v>1.0008372335607132</v>
      </c>
      <c r="D63" s="194">
        <f>SUM(D52:D62)</f>
        <v>0.99999999999999989</v>
      </c>
    </row>
  </sheetData>
  <mergeCells count="12">
    <mergeCell ref="A43:H47"/>
    <mergeCell ref="K1:L1"/>
    <mergeCell ref="M1:N1"/>
    <mergeCell ref="O1:P1"/>
    <mergeCell ref="A31:A34"/>
    <mergeCell ref="C1:D1"/>
    <mergeCell ref="E1:F1"/>
    <mergeCell ref="G1:H1"/>
    <mergeCell ref="A3:A11"/>
    <mergeCell ref="A12:A17"/>
    <mergeCell ref="A18:A21"/>
    <mergeCell ref="A24:A28"/>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701"/>
  <sheetViews>
    <sheetView zoomScale="85" zoomScaleNormal="85" workbookViewId="0">
      <selection activeCell="L651" sqref="L651"/>
    </sheetView>
  </sheetViews>
  <sheetFormatPr defaultRowHeight="15" x14ac:dyDescent="0.25"/>
  <cols>
    <col min="1" max="1" width="18.42578125" style="20" customWidth="1"/>
    <col min="2" max="2" width="11.7109375" style="20" customWidth="1"/>
    <col min="3" max="3" width="26.7109375" style="20" customWidth="1"/>
    <col min="4" max="4" width="31.140625" style="20" customWidth="1"/>
    <col min="5" max="5" width="16.140625" style="76" customWidth="1"/>
    <col min="6" max="6" width="18.5703125" style="76" customWidth="1"/>
    <col min="7" max="7" width="13.140625" style="20" customWidth="1"/>
    <col min="8" max="8" width="2.85546875" style="17" customWidth="1"/>
    <col min="9" max="9" width="3.140625" style="17" customWidth="1"/>
    <col min="10" max="10" width="18.85546875" style="20" customWidth="1"/>
    <col min="11" max="11" width="11.7109375" style="20" customWidth="1"/>
    <col min="12" max="12" width="35" style="20" customWidth="1"/>
    <col min="13" max="13" width="39.7109375" style="20" customWidth="1"/>
    <col min="14" max="14" width="29.7109375" style="20" customWidth="1"/>
    <col min="15" max="15" width="17" style="67" customWidth="1"/>
    <col min="16" max="16" width="14.140625" style="67" customWidth="1"/>
    <col min="17" max="17" width="14.140625" style="12" customWidth="1"/>
    <col min="18" max="18" width="7.5703125" style="17" customWidth="1"/>
    <col min="19" max="19" width="9.140625" style="18"/>
  </cols>
  <sheetData>
    <row r="1" spans="1:19" x14ac:dyDescent="0.25">
      <c r="A1" s="51"/>
      <c r="B1" s="51"/>
      <c r="C1" s="51"/>
      <c r="D1" s="217" t="s">
        <v>1</v>
      </c>
      <c r="E1" s="217"/>
      <c r="F1" s="217"/>
      <c r="G1" s="217"/>
      <c r="J1" s="51"/>
      <c r="K1" s="216" t="s">
        <v>2</v>
      </c>
      <c r="L1" s="216"/>
      <c r="M1" s="216"/>
      <c r="N1" s="216"/>
      <c r="O1" s="216"/>
      <c r="P1" s="216"/>
      <c r="Q1" s="216"/>
      <c r="S1"/>
    </row>
    <row r="2" spans="1:19" ht="101.45" customHeight="1" x14ac:dyDescent="0.25">
      <c r="A2" s="48" t="s">
        <v>13</v>
      </c>
      <c r="B2" s="49" t="s">
        <v>14</v>
      </c>
      <c r="C2" s="48" t="s">
        <v>15</v>
      </c>
      <c r="D2" s="49" t="s">
        <v>16</v>
      </c>
      <c r="E2" s="73" t="s">
        <v>17</v>
      </c>
      <c r="F2" s="73" t="s">
        <v>18</v>
      </c>
      <c r="G2" s="49" t="s">
        <v>19</v>
      </c>
      <c r="J2" s="48" t="s">
        <v>13</v>
      </c>
      <c r="K2" s="49" t="s">
        <v>14</v>
      </c>
      <c r="L2" s="49" t="s">
        <v>15</v>
      </c>
      <c r="M2" s="49" t="s">
        <v>16</v>
      </c>
      <c r="N2" s="58" t="s">
        <v>20</v>
      </c>
      <c r="O2" s="83" t="s">
        <v>21</v>
      </c>
      <c r="P2" s="83" t="s">
        <v>18</v>
      </c>
      <c r="Q2" s="50" t="s">
        <v>19</v>
      </c>
      <c r="S2"/>
    </row>
    <row r="3" spans="1:19" x14ac:dyDescent="0.25">
      <c r="A3" s="26" t="s">
        <v>22</v>
      </c>
      <c r="B3" s="26"/>
      <c r="C3" s="26"/>
      <c r="D3" s="26"/>
      <c r="E3" s="74"/>
      <c r="F3" s="74"/>
      <c r="G3" s="26"/>
      <c r="J3" s="26" t="s">
        <v>22</v>
      </c>
      <c r="K3" s="26"/>
      <c r="L3" s="26"/>
      <c r="M3" s="26"/>
      <c r="N3" s="26"/>
      <c r="O3" s="65"/>
      <c r="P3" s="65"/>
      <c r="Q3" s="27"/>
      <c r="S3"/>
    </row>
    <row r="4" spans="1:19" x14ac:dyDescent="0.25">
      <c r="A4" s="31" t="s">
        <v>22</v>
      </c>
      <c r="B4" s="37"/>
      <c r="C4" s="31" t="s">
        <v>23</v>
      </c>
      <c r="D4" s="31" t="s">
        <v>24</v>
      </c>
      <c r="E4" s="75">
        <v>56</v>
      </c>
      <c r="F4" s="76">
        <v>73</v>
      </c>
      <c r="G4" s="31">
        <v>2035</v>
      </c>
      <c r="J4" s="34" t="s">
        <v>25</v>
      </c>
      <c r="K4" t="s">
        <v>26</v>
      </c>
      <c r="L4" s="31" t="s">
        <v>23</v>
      </c>
      <c r="M4" s="31" t="s">
        <v>27</v>
      </c>
      <c r="N4" s="127" t="s">
        <v>28</v>
      </c>
      <c r="O4" s="67">
        <v>241</v>
      </c>
      <c r="Q4" s="13">
        <v>2035</v>
      </c>
      <c r="S4"/>
    </row>
    <row r="5" spans="1:19" x14ac:dyDescent="0.25">
      <c r="A5" s="31" t="s">
        <v>22</v>
      </c>
      <c r="B5" s="37"/>
      <c r="C5" t="s">
        <v>29</v>
      </c>
      <c r="D5" s="31" t="s">
        <v>24</v>
      </c>
      <c r="E5" s="76">
        <v>842</v>
      </c>
      <c r="F5" s="76">
        <v>2092</v>
      </c>
      <c r="G5" s="31">
        <v>2050</v>
      </c>
      <c r="J5" s="31"/>
      <c r="K5"/>
      <c r="L5" s="31"/>
      <c r="M5" s="31"/>
      <c r="N5" s="31"/>
      <c r="Q5" s="29"/>
      <c r="S5"/>
    </row>
    <row r="6" spans="1:19" x14ac:dyDescent="0.25">
      <c r="A6" s="31" t="s">
        <v>22</v>
      </c>
      <c r="B6" s="37"/>
      <c r="C6" s="31" t="s">
        <v>30</v>
      </c>
      <c r="D6" s="31" t="s">
        <v>31</v>
      </c>
      <c r="E6" s="75">
        <v>1029</v>
      </c>
      <c r="F6" s="76">
        <v>2554</v>
      </c>
      <c r="G6" s="31">
        <v>2050</v>
      </c>
      <c r="J6" s="31"/>
      <c r="K6"/>
      <c r="L6" s="31"/>
      <c r="M6" s="31"/>
      <c r="N6" s="31"/>
      <c r="Q6" s="29"/>
      <c r="S6"/>
    </row>
    <row r="7" spans="1:19" x14ac:dyDescent="0.25">
      <c r="A7" s="31"/>
      <c r="B7" s="37"/>
      <c r="C7" s="31"/>
      <c r="D7" s="31"/>
      <c r="G7" s="31"/>
      <c r="J7" s="34" t="s">
        <v>25</v>
      </c>
      <c r="K7" t="s">
        <v>32</v>
      </c>
      <c r="L7" s="31" t="s">
        <v>33</v>
      </c>
      <c r="M7" s="31" t="s">
        <v>34</v>
      </c>
      <c r="N7" s="59" t="s">
        <v>35</v>
      </c>
      <c r="O7" s="67">
        <v>103</v>
      </c>
      <c r="Q7" s="13">
        <v>2035</v>
      </c>
      <c r="S7"/>
    </row>
    <row r="8" spans="1:19" x14ac:dyDescent="0.25">
      <c r="A8" s="31"/>
      <c r="B8" s="37"/>
      <c r="C8" s="31"/>
      <c r="D8" s="31"/>
      <c r="G8" s="31"/>
      <c r="J8" s="34" t="s">
        <v>25</v>
      </c>
      <c r="K8" t="s">
        <v>36</v>
      </c>
      <c r="L8" s="31" t="s">
        <v>37</v>
      </c>
      <c r="M8" s="31" t="s">
        <v>38</v>
      </c>
      <c r="N8" s="59" t="s">
        <v>39</v>
      </c>
      <c r="O8" s="67">
        <v>115</v>
      </c>
      <c r="Q8" s="13">
        <v>2035</v>
      </c>
      <c r="S8"/>
    </row>
    <row r="9" spans="1:19" x14ac:dyDescent="0.25">
      <c r="A9" s="31"/>
      <c r="B9" s="37"/>
      <c r="C9" s="31"/>
      <c r="D9" s="31"/>
      <c r="G9" s="31"/>
      <c r="J9" s="34" t="s">
        <v>25</v>
      </c>
      <c r="K9" t="s">
        <v>40</v>
      </c>
      <c r="L9" s="31" t="s">
        <v>41</v>
      </c>
      <c r="M9" s="31" t="s">
        <v>42</v>
      </c>
      <c r="N9" s="31" t="s">
        <v>43</v>
      </c>
      <c r="O9" s="67">
        <v>408</v>
      </c>
      <c r="Q9" s="13">
        <v>2050</v>
      </c>
      <c r="S9"/>
    </row>
    <row r="10" spans="1:19" x14ac:dyDescent="0.25">
      <c r="A10" s="31"/>
      <c r="B10" s="37"/>
      <c r="C10" s="31"/>
      <c r="D10" s="31"/>
      <c r="G10" s="31"/>
      <c r="J10" s="34" t="s">
        <v>25</v>
      </c>
      <c r="K10" t="s">
        <v>44</v>
      </c>
      <c r="L10" s="31" t="s">
        <v>45</v>
      </c>
      <c r="M10" s="31" t="s">
        <v>42</v>
      </c>
      <c r="N10" s="31" t="s">
        <v>46</v>
      </c>
      <c r="O10" s="67">
        <v>199</v>
      </c>
      <c r="Q10" s="13">
        <v>2050</v>
      </c>
      <c r="S10"/>
    </row>
    <row r="11" spans="1:19" x14ac:dyDescent="0.25">
      <c r="A11" s="31" t="s">
        <v>22</v>
      </c>
      <c r="B11" s="37"/>
      <c r="C11" s="31" t="s">
        <v>47</v>
      </c>
      <c r="D11" s="31" t="s">
        <v>24</v>
      </c>
      <c r="E11" s="77">
        <v>701</v>
      </c>
      <c r="F11" s="77">
        <v>789</v>
      </c>
      <c r="G11" s="33">
        <v>2020</v>
      </c>
      <c r="J11" s="33"/>
      <c r="K11"/>
      <c r="L11" s="33"/>
      <c r="M11" s="33"/>
      <c r="N11" s="33"/>
      <c r="O11" s="68"/>
      <c r="P11" s="68"/>
      <c r="Q11" s="32"/>
      <c r="S11"/>
    </row>
    <row r="12" spans="1:19" x14ac:dyDescent="0.25">
      <c r="A12" s="37" t="s">
        <v>22</v>
      </c>
      <c r="B12" s="37"/>
      <c r="C12" s="37" t="s">
        <v>48</v>
      </c>
      <c r="D12" s="37" t="s">
        <v>24</v>
      </c>
      <c r="E12" s="75">
        <v>308</v>
      </c>
      <c r="F12" s="75">
        <v>416</v>
      </c>
      <c r="G12" s="37">
        <v>2035</v>
      </c>
      <c r="J12" s="37"/>
      <c r="K12"/>
      <c r="L12" s="33"/>
      <c r="M12" s="33"/>
      <c r="N12" s="33"/>
      <c r="O12" s="68"/>
      <c r="P12" s="68"/>
      <c r="Q12" s="32"/>
      <c r="S12"/>
    </row>
    <row r="13" spans="1:19" x14ac:dyDescent="0.25">
      <c r="A13" s="31" t="s">
        <v>22</v>
      </c>
      <c r="B13" s="37"/>
      <c r="C13" s="31" t="s">
        <v>49</v>
      </c>
      <c r="D13" s="31" t="s">
        <v>50</v>
      </c>
      <c r="E13" s="75">
        <v>343</v>
      </c>
      <c r="F13" s="76">
        <v>464</v>
      </c>
      <c r="G13" s="31">
        <v>2035</v>
      </c>
      <c r="J13" s="31"/>
      <c r="K13"/>
      <c r="L13" s="33"/>
      <c r="M13" s="33"/>
      <c r="N13" s="33"/>
      <c r="O13" s="68"/>
      <c r="P13" s="68"/>
      <c r="Q13" s="32"/>
      <c r="S13"/>
    </row>
    <row r="14" spans="1:19" x14ac:dyDescent="0.25">
      <c r="A14" s="31" t="s">
        <v>22</v>
      </c>
      <c r="B14" s="37"/>
      <c r="C14" s="31" t="s">
        <v>51</v>
      </c>
      <c r="D14" s="31" t="s">
        <v>52</v>
      </c>
      <c r="E14" s="75">
        <v>206</v>
      </c>
      <c r="F14" s="76">
        <v>249</v>
      </c>
      <c r="G14" s="31">
        <v>2035</v>
      </c>
      <c r="J14" s="31"/>
      <c r="K14"/>
      <c r="L14" s="31"/>
      <c r="M14" s="31"/>
      <c r="N14" s="31"/>
      <c r="Q14" s="29"/>
      <c r="S14"/>
    </row>
    <row r="15" spans="1:19" x14ac:dyDescent="0.25">
      <c r="A15" s="31" t="s">
        <v>22</v>
      </c>
      <c r="B15" s="37"/>
      <c r="C15" s="31" t="s">
        <v>53</v>
      </c>
      <c r="D15" s="31" t="s">
        <v>54</v>
      </c>
      <c r="E15" s="75">
        <v>91</v>
      </c>
      <c r="F15" s="76">
        <v>137</v>
      </c>
      <c r="G15" s="31">
        <v>2035</v>
      </c>
      <c r="J15" s="29" t="s">
        <v>25</v>
      </c>
      <c r="K15" t="s">
        <v>55</v>
      </c>
      <c r="L15" s="31" t="s">
        <v>56</v>
      </c>
      <c r="M15" s="31" t="s">
        <v>57</v>
      </c>
      <c r="N15" s="59" t="s">
        <v>58</v>
      </c>
      <c r="O15" s="67">
        <v>25</v>
      </c>
      <c r="Q15" s="29">
        <v>2035</v>
      </c>
      <c r="S15"/>
    </row>
    <row r="16" spans="1:19" x14ac:dyDescent="0.25">
      <c r="A16" s="31" t="s">
        <v>22</v>
      </c>
      <c r="B16" s="37"/>
      <c r="C16" s="37" t="s">
        <v>59</v>
      </c>
      <c r="D16" s="31" t="s">
        <v>60</v>
      </c>
      <c r="E16" s="75">
        <v>455</v>
      </c>
      <c r="F16" s="76">
        <v>686</v>
      </c>
      <c r="G16" s="31">
        <v>2035</v>
      </c>
      <c r="J16" s="31"/>
      <c r="K16"/>
      <c r="L16" s="31"/>
      <c r="M16" s="31"/>
      <c r="N16" s="31"/>
      <c r="Q16" s="29"/>
      <c r="S16"/>
    </row>
    <row r="17" spans="1:19" x14ac:dyDescent="0.25">
      <c r="A17" s="31" t="s">
        <v>22</v>
      </c>
      <c r="B17" s="37"/>
      <c r="C17" t="s">
        <v>47</v>
      </c>
      <c r="D17" s="31" t="s">
        <v>61</v>
      </c>
      <c r="E17" s="76">
        <v>1076</v>
      </c>
      <c r="F17" s="76">
        <v>1863</v>
      </c>
      <c r="G17" s="31">
        <v>2035</v>
      </c>
      <c r="J17" s="29" t="s">
        <v>25</v>
      </c>
      <c r="K17" t="s">
        <v>62</v>
      </c>
      <c r="L17" s="31" t="s">
        <v>63</v>
      </c>
      <c r="M17" s="31" t="s">
        <v>64</v>
      </c>
      <c r="N17" s="31" t="s">
        <v>46</v>
      </c>
      <c r="O17" s="67">
        <v>171</v>
      </c>
      <c r="Q17" s="29">
        <v>2025</v>
      </c>
      <c r="S17"/>
    </row>
    <row r="18" spans="1:19" x14ac:dyDescent="0.25">
      <c r="A18" s="31" t="s">
        <v>22</v>
      </c>
      <c r="B18" s="37"/>
      <c r="C18" t="s">
        <v>65</v>
      </c>
      <c r="D18" s="31" t="s">
        <v>24</v>
      </c>
      <c r="E18" s="76">
        <v>76</v>
      </c>
      <c r="F18" s="76">
        <v>100</v>
      </c>
      <c r="G18" s="31">
        <v>2035</v>
      </c>
      <c r="J18" s="31"/>
      <c r="K18"/>
      <c r="L18" s="31"/>
      <c r="M18" s="31"/>
      <c r="N18" s="31"/>
      <c r="Q18" s="29"/>
      <c r="S18"/>
    </row>
    <row r="19" spans="1:19" x14ac:dyDescent="0.25">
      <c r="A19" s="31" t="s">
        <v>22</v>
      </c>
      <c r="B19" s="37"/>
      <c r="C19" t="s">
        <v>66</v>
      </c>
      <c r="D19" s="31" t="s">
        <v>67</v>
      </c>
      <c r="E19" s="75">
        <v>556</v>
      </c>
      <c r="F19" s="76">
        <v>1378</v>
      </c>
      <c r="G19" s="31">
        <v>2050</v>
      </c>
      <c r="J19" s="31"/>
      <c r="K19"/>
      <c r="L19" s="31"/>
      <c r="M19" s="31"/>
      <c r="N19" s="31"/>
      <c r="Q19" s="29"/>
      <c r="S19"/>
    </row>
    <row r="20" spans="1:19" x14ac:dyDescent="0.25">
      <c r="A20" s="31" t="s">
        <v>22</v>
      </c>
      <c r="B20" s="37"/>
      <c r="C20" t="s">
        <v>65</v>
      </c>
      <c r="D20" s="31" t="s">
        <v>68</v>
      </c>
      <c r="E20" s="76">
        <v>606</v>
      </c>
      <c r="F20" s="76">
        <v>1205</v>
      </c>
      <c r="G20" s="31">
        <v>2050</v>
      </c>
      <c r="J20" s="31"/>
      <c r="K20"/>
      <c r="L20" s="31"/>
      <c r="M20" s="31"/>
      <c r="N20" s="31"/>
      <c r="Q20" s="29"/>
      <c r="S20"/>
    </row>
    <row r="21" spans="1:19" x14ac:dyDescent="0.25">
      <c r="A21" s="31" t="s">
        <v>22</v>
      </c>
      <c r="B21" s="37"/>
      <c r="C21" t="s">
        <v>69</v>
      </c>
      <c r="D21" s="31" t="s">
        <v>31</v>
      </c>
      <c r="E21" s="76">
        <v>1812</v>
      </c>
      <c r="F21" s="76">
        <v>4496</v>
      </c>
      <c r="G21" s="31">
        <v>2050</v>
      </c>
      <c r="J21" s="31"/>
      <c r="K21"/>
      <c r="L21" s="31"/>
      <c r="M21" s="31"/>
      <c r="N21" s="31"/>
      <c r="Q21" s="29"/>
      <c r="S21"/>
    </row>
    <row r="22" spans="1:19" x14ac:dyDescent="0.25">
      <c r="A22" s="31"/>
      <c r="B22" s="37"/>
      <c r="C22"/>
      <c r="D22" s="31"/>
      <c r="G22" s="31"/>
      <c r="J22" s="34" t="s">
        <v>25</v>
      </c>
      <c r="K22" t="s">
        <v>70</v>
      </c>
      <c r="L22" s="31" t="s">
        <v>71</v>
      </c>
      <c r="M22" s="31" t="s">
        <v>72</v>
      </c>
      <c r="N22" s="59" t="s">
        <v>73</v>
      </c>
      <c r="O22" s="67">
        <v>37</v>
      </c>
      <c r="Q22" s="13">
        <v>2050</v>
      </c>
      <c r="S22"/>
    </row>
    <row r="23" spans="1:19" x14ac:dyDescent="0.25">
      <c r="A23" s="31"/>
      <c r="B23" s="37"/>
      <c r="C23"/>
      <c r="D23" s="31"/>
      <c r="G23" s="31"/>
      <c r="J23" s="29" t="s">
        <v>25</v>
      </c>
      <c r="K23" t="s">
        <v>74</v>
      </c>
      <c r="L23" s="31" t="s">
        <v>75</v>
      </c>
      <c r="M23" s="31" t="s">
        <v>76</v>
      </c>
      <c r="N23" s="31" t="s">
        <v>43</v>
      </c>
      <c r="O23" s="67">
        <v>51</v>
      </c>
      <c r="Q23" s="13">
        <v>2035</v>
      </c>
      <c r="S23"/>
    </row>
    <row r="24" spans="1:19" x14ac:dyDescent="0.25">
      <c r="A24" s="31"/>
      <c r="B24" s="37"/>
      <c r="C24"/>
      <c r="D24" s="31"/>
      <c r="G24" s="31"/>
      <c r="J24" s="29" t="s">
        <v>25</v>
      </c>
      <c r="K24" t="s">
        <v>77</v>
      </c>
      <c r="L24" s="31" t="s">
        <v>78</v>
      </c>
      <c r="M24" s="31" t="s">
        <v>27</v>
      </c>
      <c r="N24" s="59" t="s">
        <v>79</v>
      </c>
      <c r="O24" s="67">
        <v>378</v>
      </c>
      <c r="Q24" s="13">
        <v>2035</v>
      </c>
      <c r="S24"/>
    </row>
    <row r="25" spans="1:19" x14ac:dyDescent="0.25">
      <c r="A25" s="37"/>
      <c r="B25" s="37"/>
      <c r="C25"/>
      <c r="D25" s="31"/>
      <c r="G25" s="31"/>
      <c r="J25" s="34" t="s">
        <v>25</v>
      </c>
      <c r="K25" t="s">
        <v>80</v>
      </c>
      <c r="L25" s="31" t="s">
        <v>81</v>
      </c>
      <c r="M25" s="31" t="s">
        <v>27</v>
      </c>
      <c r="N25" s="59" t="s">
        <v>82</v>
      </c>
      <c r="O25" s="67">
        <v>353</v>
      </c>
      <c r="Q25" s="13">
        <v>2035</v>
      </c>
      <c r="S25"/>
    </row>
    <row r="26" spans="1:19" x14ac:dyDescent="0.25">
      <c r="A26" s="31"/>
      <c r="B26" s="37"/>
      <c r="C26"/>
      <c r="D26" s="31"/>
      <c r="G26" s="31"/>
      <c r="J26" s="34" t="s">
        <v>25</v>
      </c>
      <c r="K26" t="s">
        <v>83</v>
      </c>
      <c r="L26" s="31" t="s">
        <v>84</v>
      </c>
      <c r="M26" s="31" t="s">
        <v>27</v>
      </c>
      <c r="N26" s="59" t="s">
        <v>85</v>
      </c>
      <c r="O26" s="67">
        <v>190</v>
      </c>
      <c r="Q26" s="13">
        <v>2035</v>
      </c>
      <c r="S26"/>
    </row>
    <row r="27" spans="1:19" x14ac:dyDescent="0.25">
      <c r="A27" s="31"/>
      <c r="B27" s="37"/>
      <c r="C27"/>
      <c r="D27" s="31"/>
      <c r="G27" s="31"/>
      <c r="J27" s="34" t="s">
        <v>25</v>
      </c>
      <c r="K27" t="s">
        <v>86</v>
      </c>
      <c r="L27" s="31" t="s">
        <v>87</v>
      </c>
      <c r="M27" s="31" t="s">
        <v>27</v>
      </c>
      <c r="N27" s="128" t="s">
        <v>46</v>
      </c>
      <c r="O27" s="67">
        <v>302</v>
      </c>
      <c r="Q27" s="13">
        <v>2050</v>
      </c>
      <c r="S27"/>
    </row>
    <row r="28" spans="1:19" x14ac:dyDescent="0.25">
      <c r="A28" s="31"/>
      <c r="B28" s="37"/>
      <c r="C28"/>
      <c r="D28" s="31"/>
      <c r="G28" s="31"/>
      <c r="J28" s="34" t="s">
        <v>25</v>
      </c>
      <c r="K28" t="s">
        <v>88</v>
      </c>
      <c r="L28" s="31" t="s">
        <v>89</v>
      </c>
      <c r="M28" s="31" t="s">
        <v>27</v>
      </c>
      <c r="N28" s="128" t="s">
        <v>46</v>
      </c>
      <c r="O28" s="67">
        <v>121</v>
      </c>
      <c r="Q28" s="13">
        <v>2050</v>
      </c>
      <c r="S28"/>
    </row>
    <row r="29" spans="1:19" x14ac:dyDescent="0.25">
      <c r="A29" s="31"/>
      <c r="B29" s="37"/>
      <c r="C29"/>
      <c r="D29" s="31"/>
      <c r="G29" s="31"/>
      <c r="J29" s="34" t="s">
        <v>25</v>
      </c>
      <c r="K29" t="s">
        <v>90</v>
      </c>
      <c r="L29" s="31" t="s">
        <v>91</v>
      </c>
      <c r="M29" s="31" t="s">
        <v>76</v>
      </c>
      <c r="N29" s="31" t="s">
        <v>43</v>
      </c>
      <c r="O29" s="67">
        <v>197</v>
      </c>
      <c r="Q29" s="13">
        <v>2050</v>
      </c>
      <c r="S29"/>
    </row>
    <row r="30" spans="1:19" x14ac:dyDescent="0.25">
      <c r="A30" s="31"/>
      <c r="B30" s="37"/>
      <c r="C30"/>
      <c r="D30" s="31"/>
      <c r="G30" s="31"/>
      <c r="J30" s="34" t="s">
        <v>25</v>
      </c>
      <c r="K30" t="s">
        <v>92</v>
      </c>
      <c r="L30" s="31" t="s">
        <v>93</v>
      </c>
      <c r="M30" s="31" t="s">
        <v>27</v>
      </c>
      <c r="N30" s="31" t="s">
        <v>43</v>
      </c>
      <c r="O30" s="67">
        <v>316</v>
      </c>
      <c r="Q30" s="13">
        <v>2050</v>
      </c>
      <c r="S30"/>
    </row>
    <row r="31" spans="1:19" x14ac:dyDescent="0.25">
      <c r="A31" s="31"/>
      <c r="B31" s="37"/>
      <c r="C31"/>
      <c r="D31" s="31"/>
      <c r="G31" s="31"/>
      <c r="J31" s="13"/>
      <c r="K31"/>
      <c r="L31" s="13"/>
      <c r="M31" s="13"/>
      <c r="N31" s="13"/>
      <c r="O31" s="13"/>
      <c r="P31" s="13"/>
      <c r="Q31" s="13"/>
      <c r="S31"/>
    </row>
    <row r="32" spans="1:19" x14ac:dyDescent="0.25">
      <c r="A32" s="31"/>
      <c r="B32" s="37"/>
      <c r="C32"/>
      <c r="D32" s="31"/>
      <c r="G32" s="31"/>
      <c r="J32" s="34" t="s">
        <v>25</v>
      </c>
      <c r="K32" t="s">
        <v>99</v>
      </c>
      <c r="L32" s="31" t="s">
        <v>100</v>
      </c>
      <c r="M32" s="31" t="s">
        <v>27</v>
      </c>
      <c r="N32" s="59" t="s">
        <v>101</v>
      </c>
      <c r="O32" s="67">
        <v>179</v>
      </c>
      <c r="Q32" s="13">
        <v>2050</v>
      </c>
      <c r="S32"/>
    </row>
    <row r="33" spans="1:19" x14ac:dyDescent="0.25">
      <c r="A33" s="31"/>
      <c r="B33" s="37"/>
      <c r="C33"/>
      <c r="D33" s="31"/>
      <c r="G33" s="31"/>
      <c r="J33" s="34" t="s">
        <v>25</v>
      </c>
      <c r="K33" t="s">
        <v>102</v>
      </c>
      <c r="L33" s="31" t="s">
        <v>103</v>
      </c>
      <c r="M33" s="31" t="s">
        <v>27</v>
      </c>
      <c r="N33" s="59" t="s">
        <v>101</v>
      </c>
      <c r="O33" s="67">
        <v>161</v>
      </c>
      <c r="Q33" s="13">
        <v>2035</v>
      </c>
      <c r="S33"/>
    </row>
    <row r="34" spans="1:19" x14ac:dyDescent="0.25">
      <c r="A34" s="31"/>
      <c r="B34" s="37"/>
      <c r="C34"/>
      <c r="D34" s="31"/>
      <c r="G34" s="31"/>
      <c r="J34" s="34" t="s">
        <v>25</v>
      </c>
      <c r="K34" t="s">
        <v>104</v>
      </c>
      <c r="L34" s="31" t="s">
        <v>105</v>
      </c>
      <c r="M34" s="31" t="s">
        <v>27</v>
      </c>
      <c r="N34" s="59" t="s">
        <v>106</v>
      </c>
      <c r="O34" s="67">
        <v>281</v>
      </c>
      <c r="Q34" s="13">
        <v>2035</v>
      </c>
      <c r="S34"/>
    </row>
    <row r="35" spans="1:19" x14ac:dyDescent="0.25">
      <c r="A35" s="31"/>
      <c r="B35" s="37"/>
      <c r="C35"/>
      <c r="D35" s="31"/>
      <c r="G35" s="31"/>
      <c r="J35" s="34" t="s">
        <v>25</v>
      </c>
      <c r="K35" t="s">
        <v>107</v>
      </c>
      <c r="L35" s="31" t="s">
        <v>108</v>
      </c>
      <c r="M35" s="31" t="s">
        <v>109</v>
      </c>
      <c r="N35" s="59" t="s">
        <v>110</v>
      </c>
      <c r="O35" s="67">
        <v>48</v>
      </c>
      <c r="Q35" s="13">
        <v>2035</v>
      </c>
      <c r="S35"/>
    </row>
    <row r="36" spans="1:19" x14ac:dyDescent="0.25">
      <c r="A36" s="31"/>
      <c r="B36" s="37"/>
      <c r="C36"/>
      <c r="D36" s="31" t="s">
        <v>111</v>
      </c>
      <c r="G36" s="31"/>
      <c r="J36" s="34" t="s">
        <v>25</v>
      </c>
      <c r="K36" t="s">
        <v>112</v>
      </c>
      <c r="L36" s="31" t="s">
        <v>113</v>
      </c>
      <c r="M36" s="31" t="s">
        <v>114</v>
      </c>
      <c r="N36" s="31" t="s">
        <v>43</v>
      </c>
      <c r="O36" s="67">
        <v>106</v>
      </c>
      <c r="Q36" s="13">
        <v>2035</v>
      </c>
      <c r="S36"/>
    </row>
    <row r="37" spans="1:19" x14ac:dyDescent="0.25">
      <c r="A37" s="31" t="s">
        <v>22</v>
      </c>
      <c r="B37" s="37"/>
      <c r="C37" t="s">
        <v>1281</v>
      </c>
      <c r="D37" s="31" t="s">
        <v>24</v>
      </c>
      <c r="E37" s="76">
        <v>255</v>
      </c>
      <c r="F37" s="76">
        <v>255</v>
      </c>
      <c r="G37" s="31">
        <v>2020</v>
      </c>
      <c r="J37" s="31"/>
      <c r="K37"/>
      <c r="L37" s="31"/>
      <c r="M37" s="31"/>
      <c r="N37" s="31"/>
      <c r="Q37" s="29"/>
      <c r="S37"/>
    </row>
    <row r="38" spans="1:19" x14ac:dyDescent="0.25">
      <c r="A38" s="31" t="s">
        <v>22</v>
      </c>
      <c r="B38" s="37"/>
      <c r="C38" t="s">
        <v>116</v>
      </c>
      <c r="D38" s="31" t="s">
        <v>24</v>
      </c>
      <c r="E38" s="75">
        <v>343</v>
      </c>
      <c r="F38" s="76">
        <v>595</v>
      </c>
      <c r="G38" s="31">
        <v>2035</v>
      </c>
      <c r="J38" s="31"/>
      <c r="K38"/>
      <c r="L38" s="31"/>
      <c r="M38" s="31"/>
      <c r="N38" s="31"/>
      <c r="Q38" s="29"/>
      <c r="S38"/>
    </row>
    <row r="39" spans="1:19" x14ac:dyDescent="0.25">
      <c r="A39" s="31" t="s">
        <v>22</v>
      </c>
      <c r="B39" s="37"/>
      <c r="C39" t="s">
        <v>117</v>
      </c>
      <c r="D39" s="31" t="s">
        <v>68</v>
      </c>
      <c r="E39" s="75">
        <v>704</v>
      </c>
      <c r="F39" s="76">
        <v>1096</v>
      </c>
      <c r="G39" s="31">
        <v>2035</v>
      </c>
      <c r="J39" s="31"/>
      <c r="K39"/>
      <c r="L39" s="31"/>
      <c r="M39" s="31"/>
      <c r="N39" s="31"/>
      <c r="Q39" s="29"/>
      <c r="S39"/>
    </row>
    <row r="40" spans="1:19" x14ac:dyDescent="0.25">
      <c r="A40" s="31" t="s">
        <v>22</v>
      </c>
      <c r="B40" s="37"/>
      <c r="C40" t="s">
        <v>118</v>
      </c>
      <c r="D40" s="31" t="s">
        <v>24</v>
      </c>
      <c r="E40" s="76">
        <v>172</v>
      </c>
      <c r="F40" s="76">
        <v>226</v>
      </c>
      <c r="G40" s="31">
        <v>2035</v>
      </c>
      <c r="J40" s="31"/>
      <c r="K40"/>
      <c r="L40" s="31"/>
      <c r="M40" s="31"/>
      <c r="N40" s="31"/>
      <c r="Q40" s="29"/>
      <c r="S40"/>
    </row>
    <row r="41" spans="1:19" x14ac:dyDescent="0.25">
      <c r="A41" s="31" t="s">
        <v>22</v>
      </c>
      <c r="B41" s="37"/>
      <c r="C41" t="s">
        <v>119</v>
      </c>
      <c r="D41" s="31" t="s">
        <v>24</v>
      </c>
      <c r="E41" s="76">
        <v>229</v>
      </c>
      <c r="F41" s="76">
        <v>346</v>
      </c>
      <c r="G41" s="31">
        <v>2035</v>
      </c>
      <c r="J41" s="31"/>
      <c r="K41"/>
      <c r="L41" s="31"/>
      <c r="M41" s="31"/>
      <c r="N41" s="31"/>
      <c r="Q41" s="29"/>
      <c r="S41"/>
    </row>
    <row r="42" spans="1:19" x14ac:dyDescent="0.25">
      <c r="A42" s="31" t="s">
        <v>22</v>
      </c>
      <c r="B42" s="37"/>
      <c r="C42" t="s">
        <v>120</v>
      </c>
      <c r="D42" s="31" t="s">
        <v>68</v>
      </c>
      <c r="E42" s="76">
        <v>394</v>
      </c>
      <c r="F42" s="76">
        <v>562</v>
      </c>
      <c r="G42" s="31">
        <v>2035</v>
      </c>
      <c r="J42" s="31"/>
      <c r="K42"/>
      <c r="L42" s="31"/>
      <c r="M42" s="31"/>
      <c r="N42" s="31"/>
      <c r="Q42" s="29"/>
      <c r="S42"/>
    </row>
    <row r="43" spans="1:19" x14ac:dyDescent="0.25">
      <c r="A43" s="31" t="s">
        <v>22</v>
      </c>
      <c r="B43" s="37"/>
      <c r="C43" t="s">
        <v>118</v>
      </c>
      <c r="D43" s="31" t="s">
        <v>68</v>
      </c>
      <c r="E43" s="76">
        <v>61</v>
      </c>
      <c r="F43" s="76">
        <v>121</v>
      </c>
      <c r="G43" s="31">
        <v>2050</v>
      </c>
      <c r="J43" s="31"/>
      <c r="K43"/>
      <c r="L43" s="31"/>
      <c r="M43" s="31"/>
      <c r="N43" s="31"/>
      <c r="Q43" s="29"/>
      <c r="S43"/>
    </row>
    <row r="44" spans="1:19" x14ac:dyDescent="0.25">
      <c r="A44" s="31" t="s">
        <v>22</v>
      </c>
      <c r="B44" s="37"/>
      <c r="C44" t="s">
        <v>121</v>
      </c>
      <c r="D44" s="31" t="s">
        <v>122</v>
      </c>
      <c r="E44" s="76">
        <v>1152</v>
      </c>
      <c r="F44" s="76">
        <v>2292</v>
      </c>
      <c r="G44" s="31">
        <v>2050</v>
      </c>
      <c r="J44" s="31"/>
      <c r="K44"/>
      <c r="L44" s="31"/>
      <c r="M44" s="31"/>
      <c r="N44" s="31"/>
      <c r="Q44" s="29"/>
      <c r="S44"/>
    </row>
    <row r="45" spans="1:19" x14ac:dyDescent="0.25">
      <c r="A45" s="31" t="s">
        <v>22</v>
      </c>
      <c r="B45" s="37"/>
      <c r="C45" t="s">
        <v>119</v>
      </c>
      <c r="D45" s="31" t="s">
        <v>68</v>
      </c>
      <c r="E45" s="76">
        <v>322</v>
      </c>
      <c r="F45" s="76">
        <v>640</v>
      </c>
      <c r="G45" s="31">
        <v>2050</v>
      </c>
      <c r="J45" s="31"/>
      <c r="K45"/>
      <c r="L45" s="31"/>
      <c r="M45" s="31"/>
      <c r="N45" s="31"/>
      <c r="Q45" s="29"/>
      <c r="S45"/>
    </row>
    <row r="46" spans="1:19" x14ac:dyDescent="0.25">
      <c r="A46" s="31"/>
      <c r="B46" s="37"/>
      <c r="C46"/>
      <c r="D46" s="31"/>
      <c r="G46" s="31"/>
      <c r="J46" s="29" t="s">
        <v>25</v>
      </c>
      <c r="K46" t="s">
        <v>123</v>
      </c>
      <c r="L46" s="31" t="s">
        <v>124</v>
      </c>
      <c r="M46" s="31" t="s">
        <v>125</v>
      </c>
      <c r="N46" s="59" t="s">
        <v>126</v>
      </c>
      <c r="O46" s="67">
        <v>163</v>
      </c>
      <c r="Q46" s="13">
        <v>2035</v>
      </c>
      <c r="S46"/>
    </row>
    <row r="47" spans="1:19" x14ac:dyDescent="0.25">
      <c r="A47" s="31"/>
      <c r="B47" s="37"/>
      <c r="C47"/>
      <c r="D47" s="31"/>
      <c r="G47" s="31"/>
      <c r="J47" s="29" t="s">
        <v>25</v>
      </c>
      <c r="K47" t="s">
        <v>127</v>
      </c>
      <c r="L47" s="31" t="s">
        <v>128</v>
      </c>
      <c r="M47" s="31" t="s">
        <v>27</v>
      </c>
      <c r="N47" s="59" t="s">
        <v>129</v>
      </c>
      <c r="O47" s="67">
        <v>96</v>
      </c>
      <c r="Q47" s="13">
        <v>2035</v>
      </c>
      <c r="S47"/>
    </row>
    <row r="48" spans="1:19" x14ac:dyDescent="0.25">
      <c r="A48" s="31"/>
      <c r="B48" s="37"/>
      <c r="C48"/>
      <c r="D48" s="31"/>
      <c r="G48" s="31"/>
      <c r="J48" s="29" t="s">
        <v>25</v>
      </c>
      <c r="K48" t="s">
        <v>130</v>
      </c>
      <c r="L48" s="31" t="s">
        <v>131</v>
      </c>
      <c r="M48" s="31" t="s">
        <v>132</v>
      </c>
      <c r="N48" s="59" t="s">
        <v>133</v>
      </c>
      <c r="O48" s="67">
        <v>56</v>
      </c>
      <c r="Q48" s="13">
        <v>2035</v>
      </c>
      <c r="S48"/>
    </row>
    <row r="49" spans="1:19" x14ac:dyDescent="0.25">
      <c r="A49" s="31"/>
      <c r="B49" s="37"/>
      <c r="C49"/>
      <c r="D49" s="31"/>
      <c r="G49" s="31"/>
      <c r="J49" s="29" t="s">
        <v>25</v>
      </c>
      <c r="K49" t="s">
        <v>134</v>
      </c>
      <c r="L49" s="31" t="s">
        <v>135</v>
      </c>
      <c r="M49" s="31" t="s">
        <v>27</v>
      </c>
      <c r="N49" s="59" t="s">
        <v>136</v>
      </c>
      <c r="O49" s="67">
        <v>58</v>
      </c>
      <c r="Q49" s="13">
        <v>2035</v>
      </c>
      <c r="S49"/>
    </row>
    <row r="50" spans="1:19" x14ac:dyDescent="0.25">
      <c r="A50" s="31"/>
      <c r="B50" s="37"/>
      <c r="C50"/>
      <c r="D50" s="31"/>
      <c r="G50" s="31"/>
      <c r="J50" s="29" t="s">
        <v>25</v>
      </c>
      <c r="K50" t="s">
        <v>137</v>
      </c>
      <c r="L50" s="31" t="s">
        <v>138</v>
      </c>
      <c r="M50" s="31" t="s">
        <v>139</v>
      </c>
      <c r="N50" s="59" t="s">
        <v>136</v>
      </c>
      <c r="O50" s="67">
        <v>149</v>
      </c>
      <c r="Q50" s="13">
        <v>2035</v>
      </c>
      <c r="S50"/>
    </row>
    <row r="51" spans="1:19" x14ac:dyDescent="0.25">
      <c r="A51" s="31"/>
      <c r="B51" s="37"/>
      <c r="C51"/>
      <c r="D51" s="31"/>
      <c r="G51" s="31"/>
      <c r="J51" s="29" t="s">
        <v>25</v>
      </c>
      <c r="K51" t="s">
        <v>140</v>
      </c>
      <c r="L51" s="31" t="s">
        <v>141</v>
      </c>
      <c r="M51" s="31" t="s">
        <v>139</v>
      </c>
      <c r="N51" s="59" t="s">
        <v>43</v>
      </c>
      <c r="O51" s="67">
        <v>46</v>
      </c>
      <c r="Q51" s="13">
        <v>2035</v>
      </c>
      <c r="S51"/>
    </row>
    <row r="52" spans="1:19" x14ac:dyDescent="0.25">
      <c r="A52" s="31"/>
      <c r="B52" s="37"/>
      <c r="C52"/>
      <c r="D52" s="31"/>
      <c r="G52" s="31"/>
      <c r="J52" s="29" t="s">
        <v>25</v>
      </c>
      <c r="K52" t="s">
        <v>142</v>
      </c>
      <c r="L52" s="31" t="s">
        <v>143</v>
      </c>
      <c r="M52" s="31" t="s">
        <v>27</v>
      </c>
      <c r="N52" s="59" t="s">
        <v>43</v>
      </c>
      <c r="O52" s="67">
        <v>60</v>
      </c>
      <c r="Q52" s="13">
        <v>2050</v>
      </c>
      <c r="S52"/>
    </row>
    <row r="53" spans="1:19" x14ac:dyDescent="0.25">
      <c r="A53" s="31" t="s">
        <v>22</v>
      </c>
      <c r="B53" s="37"/>
      <c r="C53" t="s">
        <v>144</v>
      </c>
      <c r="D53" s="31"/>
      <c r="E53" s="75">
        <v>832</v>
      </c>
      <c r="F53" s="76">
        <v>876</v>
      </c>
      <c r="G53" s="31">
        <v>2020</v>
      </c>
      <c r="J53" s="31" t="s">
        <v>25</v>
      </c>
      <c r="K53" t="s">
        <v>145</v>
      </c>
      <c r="L53" s="31" t="s">
        <v>146</v>
      </c>
      <c r="M53" s="31" t="s">
        <v>147</v>
      </c>
      <c r="N53" s="59" t="s">
        <v>148</v>
      </c>
      <c r="O53" s="67">
        <v>482</v>
      </c>
      <c r="Q53" s="29">
        <v>2025</v>
      </c>
      <c r="S53"/>
    </row>
    <row r="54" spans="1:19" x14ac:dyDescent="0.25">
      <c r="A54" s="31" t="s">
        <v>22</v>
      </c>
      <c r="B54" s="37"/>
      <c r="C54" t="s">
        <v>149</v>
      </c>
      <c r="D54" s="31" t="s">
        <v>34</v>
      </c>
      <c r="E54" s="75">
        <v>76</v>
      </c>
      <c r="F54" s="76">
        <v>188</v>
      </c>
      <c r="G54" s="31">
        <v>2050</v>
      </c>
      <c r="J54" s="31"/>
      <c r="K54"/>
      <c r="L54" s="31"/>
      <c r="M54" s="31"/>
      <c r="N54" s="31"/>
      <c r="Q54" s="29"/>
      <c r="S54"/>
    </row>
    <row r="55" spans="1:19" x14ac:dyDescent="0.25">
      <c r="A55" s="31" t="s">
        <v>22</v>
      </c>
      <c r="B55" s="37"/>
      <c r="C55" t="s">
        <v>150</v>
      </c>
      <c r="D55" s="31" t="s">
        <v>50</v>
      </c>
      <c r="E55" s="75">
        <v>293</v>
      </c>
      <c r="F55" s="76">
        <v>695</v>
      </c>
      <c r="G55" s="31">
        <v>2050</v>
      </c>
      <c r="J55" s="31"/>
      <c r="K55"/>
      <c r="L55" s="31"/>
      <c r="M55" s="31"/>
      <c r="N55" s="31"/>
      <c r="Q55" s="29"/>
      <c r="S55"/>
    </row>
    <row r="56" spans="1:19" x14ac:dyDescent="0.25">
      <c r="A56" s="31"/>
      <c r="B56" s="37"/>
      <c r="C56"/>
      <c r="D56" s="31"/>
      <c r="G56" s="31"/>
      <c r="J56" s="29" t="s">
        <v>25</v>
      </c>
      <c r="K56" t="s">
        <v>151</v>
      </c>
      <c r="L56" s="31" t="s">
        <v>152</v>
      </c>
      <c r="M56" s="31" t="s">
        <v>153</v>
      </c>
      <c r="N56" s="59" t="s">
        <v>154</v>
      </c>
      <c r="O56" s="67">
        <v>227</v>
      </c>
      <c r="Q56" s="13">
        <v>2050</v>
      </c>
      <c r="S56"/>
    </row>
    <row r="57" spans="1:19" x14ac:dyDescent="0.25">
      <c r="A57" s="31"/>
      <c r="B57" s="37"/>
      <c r="C57"/>
      <c r="D57" s="31"/>
      <c r="G57" s="31"/>
      <c r="J57" s="29" t="s">
        <v>25</v>
      </c>
      <c r="K57" t="s">
        <v>155</v>
      </c>
      <c r="L57" s="31" t="s">
        <v>156</v>
      </c>
      <c r="M57" s="31" t="s">
        <v>157</v>
      </c>
      <c r="N57" s="59" t="s">
        <v>158</v>
      </c>
      <c r="O57" s="67">
        <v>59</v>
      </c>
      <c r="Q57" s="13">
        <v>2035</v>
      </c>
      <c r="S57"/>
    </row>
    <row r="58" spans="1:19" x14ac:dyDescent="0.25">
      <c r="A58" s="31"/>
      <c r="B58" s="37"/>
      <c r="C58"/>
      <c r="D58" s="31"/>
      <c r="G58" s="31"/>
      <c r="J58" s="29" t="s">
        <v>25</v>
      </c>
      <c r="K58" t="s">
        <v>159</v>
      </c>
      <c r="L58" s="31" t="s">
        <v>160</v>
      </c>
      <c r="M58" s="31" t="s">
        <v>161</v>
      </c>
      <c r="N58" s="59" t="s">
        <v>82</v>
      </c>
      <c r="O58" s="67">
        <v>40</v>
      </c>
      <c r="Q58" s="13">
        <v>2050</v>
      </c>
      <c r="S58"/>
    </row>
    <row r="59" spans="1:19" x14ac:dyDescent="0.25">
      <c r="A59" s="31" t="s">
        <v>22</v>
      </c>
      <c r="B59" s="37"/>
      <c r="C59" t="s">
        <v>162</v>
      </c>
      <c r="D59" s="31" t="s">
        <v>34</v>
      </c>
      <c r="E59" s="75">
        <v>30</v>
      </c>
      <c r="F59" s="76">
        <v>52</v>
      </c>
      <c r="G59" s="31">
        <v>2035</v>
      </c>
      <c r="J59" s="31"/>
      <c r="K59"/>
      <c r="L59" s="31"/>
      <c r="M59" s="31"/>
      <c r="N59" s="31"/>
      <c r="Q59" s="29"/>
      <c r="S59"/>
    </row>
    <row r="60" spans="1:19" x14ac:dyDescent="0.25">
      <c r="A60" s="31" t="s">
        <v>22</v>
      </c>
      <c r="B60" s="37"/>
      <c r="C60" t="s">
        <v>163</v>
      </c>
      <c r="D60" s="31" t="s">
        <v>164</v>
      </c>
      <c r="E60" s="75">
        <v>136</v>
      </c>
      <c r="F60" s="76">
        <v>338</v>
      </c>
      <c r="G60" s="31">
        <v>2050</v>
      </c>
      <c r="J60" s="13"/>
      <c r="K60"/>
      <c r="L60" s="13"/>
      <c r="M60" s="13"/>
      <c r="N60" s="13"/>
      <c r="O60" s="13"/>
      <c r="P60" s="13"/>
      <c r="Q60" s="13"/>
      <c r="S60"/>
    </row>
    <row r="61" spans="1:19" x14ac:dyDescent="0.25">
      <c r="A61" s="31" t="s">
        <v>22</v>
      </c>
      <c r="B61" s="37"/>
      <c r="C61" t="s">
        <v>169</v>
      </c>
      <c r="D61" s="31" t="s">
        <v>170</v>
      </c>
      <c r="E61" s="76">
        <v>479</v>
      </c>
      <c r="F61" s="76">
        <v>598</v>
      </c>
      <c r="G61" s="31">
        <v>2035</v>
      </c>
      <c r="J61" s="31"/>
      <c r="K61"/>
      <c r="L61" s="31"/>
      <c r="M61" s="31"/>
      <c r="N61" s="31"/>
      <c r="Q61" s="29"/>
      <c r="S61"/>
    </row>
    <row r="62" spans="1:19" x14ac:dyDescent="0.25">
      <c r="A62" s="31" t="s">
        <v>22</v>
      </c>
      <c r="B62" s="37"/>
      <c r="C62" t="s">
        <v>171</v>
      </c>
      <c r="D62" s="31" t="s">
        <v>34</v>
      </c>
      <c r="E62" s="75">
        <v>91</v>
      </c>
      <c r="F62" s="76">
        <v>181</v>
      </c>
      <c r="G62" s="31">
        <v>2050</v>
      </c>
      <c r="J62" s="29" t="s">
        <v>25</v>
      </c>
      <c r="K62" t="s">
        <v>172</v>
      </c>
      <c r="L62" s="37" t="s">
        <v>171</v>
      </c>
      <c r="M62" s="37" t="s">
        <v>173</v>
      </c>
      <c r="N62" s="59" t="s">
        <v>174</v>
      </c>
      <c r="O62" s="66">
        <v>92</v>
      </c>
      <c r="P62" s="66"/>
      <c r="Q62" s="34">
        <v>2035</v>
      </c>
      <c r="S62"/>
    </row>
    <row r="63" spans="1:19" x14ac:dyDescent="0.25">
      <c r="A63" s="31" t="s">
        <v>22</v>
      </c>
      <c r="B63" s="37"/>
      <c r="C63" t="s">
        <v>175</v>
      </c>
      <c r="D63" s="31" t="s">
        <v>176</v>
      </c>
      <c r="E63" s="75">
        <v>298</v>
      </c>
      <c r="F63" s="76">
        <v>662</v>
      </c>
      <c r="G63" s="31">
        <v>2050</v>
      </c>
      <c r="J63" s="29" t="s">
        <v>25</v>
      </c>
      <c r="K63" t="s">
        <v>177</v>
      </c>
      <c r="L63" s="31" t="s">
        <v>178</v>
      </c>
      <c r="M63" s="31" t="s">
        <v>173</v>
      </c>
      <c r="N63" s="59" t="s">
        <v>174</v>
      </c>
      <c r="O63" s="67">
        <v>153</v>
      </c>
      <c r="Q63" s="13">
        <v>2035</v>
      </c>
      <c r="S63"/>
    </row>
    <row r="64" spans="1:19" x14ac:dyDescent="0.25">
      <c r="A64" s="31"/>
      <c r="B64" s="37"/>
      <c r="C64"/>
      <c r="D64" s="31"/>
      <c r="E64" s="75"/>
      <c r="G64" s="31"/>
      <c r="J64" s="29" t="s">
        <v>25</v>
      </c>
      <c r="K64" t="s">
        <v>233</v>
      </c>
      <c r="L64" s="37" t="s">
        <v>234</v>
      </c>
      <c r="M64" s="37" t="s">
        <v>235</v>
      </c>
      <c r="N64" s="59" t="s">
        <v>43</v>
      </c>
      <c r="O64" s="66">
        <v>103</v>
      </c>
      <c r="Q64" s="13">
        <v>2035</v>
      </c>
      <c r="S64"/>
    </row>
    <row r="65" spans="1:19" x14ac:dyDescent="0.25">
      <c r="A65" s="31"/>
      <c r="B65" s="37"/>
      <c r="C65"/>
      <c r="D65" s="31"/>
      <c r="E65" s="75"/>
      <c r="G65" s="31"/>
      <c r="J65" s="29" t="s">
        <v>25</v>
      </c>
      <c r="K65" t="s">
        <v>237</v>
      </c>
      <c r="L65" s="31" t="s">
        <v>236</v>
      </c>
      <c r="M65" s="31" t="s">
        <v>238</v>
      </c>
      <c r="N65" s="59" t="s">
        <v>154</v>
      </c>
      <c r="O65" s="67">
        <v>214</v>
      </c>
      <c r="Q65" s="13">
        <v>2050</v>
      </c>
      <c r="S65"/>
    </row>
    <row r="66" spans="1:19" x14ac:dyDescent="0.25">
      <c r="A66" s="31" t="s">
        <v>22</v>
      </c>
      <c r="B66" s="37"/>
      <c r="C66" t="s">
        <v>179</v>
      </c>
      <c r="D66" s="31" t="s">
        <v>34</v>
      </c>
      <c r="E66" s="75">
        <v>111</v>
      </c>
      <c r="F66" s="76">
        <v>276</v>
      </c>
      <c r="G66" s="31">
        <v>2050</v>
      </c>
      <c r="J66" s="31"/>
      <c r="K66"/>
      <c r="L66" s="31"/>
      <c r="M66" s="31"/>
      <c r="N66" s="31"/>
      <c r="Q66" s="29"/>
      <c r="S66"/>
    </row>
    <row r="67" spans="1:19" x14ac:dyDescent="0.25">
      <c r="A67" s="31"/>
      <c r="B67" s="37"/>
      <c r="C67"/>
      <c r="D67" s="31"/>
      <c r="G67" s="31"/>
      <c r="J67" s="29" t="s">
        <v>25</v>
      </c>
      <c r="K67" t="s">
        <v>180</v>
      </c>
      <c r="L67" s="31" t="s">
        <v>181</v>
      </c>
      <c r="M67" s="31" t="s">
        <v>161</v>
      </c>
      <c r="N67" s="59" t="s">
        <v>148</v>
      </c>
      <c r="O67" s="67">
        <v>48</v>
      </c>
      <c r="Q67" s="13">
        <v>2050</v>
      </c>
      <c r="S67"/>
    </row>
    <row r="68" spans="1:19" x14ac:dyDescent="0.25">
      <c r="A68" s="31" t="s">
        <v>22</v>
      </c>
      <c r="B68" s="37"/>
      <c r="C68" t="s">
        <v>182</v>
      </c>
      <c r="D68" s="31" t="s">
        <v>34</v>
      </c>
      <c r="E68" s="75">
        <v>1192</v>
      </c>
      <c r="F68" s="76">
        <v>1720</v>
      </c>
      <c r="G68" s="31">
        <v>2035</v>
      </c>
      <c r="J68" s="31"/>
      <c r="K68"/>
      <c r="L68" s="31"/>
      <c r="M68" s="31"/>
      <c r="N68" s="31"/>
      <c r="Q68" s="29"/>
      <c r="S68"/>
    </row>
    <row r="69" spans="1:19" x14ac:dyDescent="0.25">
      <c r="A69" s="31" t="s">
        <v>22</v>
      </c>
      <c r="B69" s="37"/>
      <c r="C69" t="s">
        <v>183</v>
      </c>
      <c r="D69" s="31" t="s">
        <v>24</v>
      </c>
      <c r="E69" s="76">
        <v>535</v>
      </c>
      <c r="F69" s="76">
        <v>703</v>
      </c>
      <c r="G69" s="31">
        <v>2035</v>
      </c>
      <c r="J69" s="29" t="s">
        <v>25</v>
      </c>
      <c r="K69" t="s">
        <v>184</v>
      </c>
      <c r="L69" s="31" t="s">
        <v>185</v>
      </c>
      <c r="M69" s="31" t="s">
        <v>42</v>
      </c>
      <c r="N69" s="59" t="s">
        <v>101</v>
      </c>
      <c r="O69" s="67">
        <v>39</v>
      </c>
      <c r="Q69" s="13">
        <v>2035</v>
      </c>
      <c r="S69"/>
    </row>
    <row r="70" spans="1:19" x14ac:dyDescent="0.25">
      <c r="A70" s="31"/>
      <c r="B70" s="37"/>
      <c r="C70"/>
      <c r="D70" s="31"/>
      <c r="G70" s="31"/>
      <c r="J70" s="29" t="s">
        <v>25</v>
      </c>
      <c r="K70" t="s">
        <v>186</v>
      </c>
      <c r="L70" s="31" t="s">
        <v>187</v>
      </c>
      <c r="M70" s="31" t="s">
        <v>42</v>
      </c>
      <c r="N70" s="59" t="s">
        <v>101</v>
      </c>
      <c r="O70" s="67">
        <v>23</v>
      </c>
      <c r="Q70" s="13">
        <v>2035</v>
      </c>
      <c r="S70"/>
    </row>
    <row r="71" spans="1:19" x14ac:dyDescent="0.25">
      <c r="A71" s="31" t="s">
        <v>22</v>
      </c>
      <c r="B71" s="37"/>
      <c r="C71" t="s">
        <v>188</v>
      </c>
      <c r="D71" s="31" t="s">
        <v>24</v>
      </c>
      <c r="E71" s="76">
        <v>369</v>
      </c>
      <c r="F71" s="76">
        <v>775</v>
      </c>
      <c r="G71" s="31">
        <v>2050</v>
      </c>
      <c r="J71" s="29" t="s">
        <v>25</v>
      </c>
      <c r="K71" t="s">
        <v>189</v>
      </c>
      <c r="L71" s="31" t="s">
        <v>188</v>
      </c>
      <c r="M71" s="31" t="s">
        <v>42</v>
      </c>
      <c r="N71" s="59" t="s">
        <v>190</v>
      </c>
      <c r="O71" s="67">
        <v>162</v>
      </c>
      <c r="Q71" s="13">
        <v>2035</v>
      </c>
      <c r="S71"/>
    </row>
    <row r="72" spans="1:19" x14ac:dyDescent="0.25">
      <c r="A72" s="31"/>
      <c r="B72" s="37"/>
      <c r="C72" s="31"/>
      <c r="D72" s="31"/>
      <c r="G72" s="31"/>
      <c r="J72" s="29" t="s">
        <v>25</v>
      </c>
      <c r="K72" t="s">
        <v>191</v>
      </c>
      <c r="L72" s="31" t="s">
        <v>192</v>
      </c>
      <c r="M72" s="31" t="s">
        <v>76</v>
      </c>
      <c r="N72" s="59" t="s">
        <v>193</v>
      </c>
      <c r="O72" s="67">
        <v>36</v>
      </c>
      <c r="Q72" s="13">
        <v>2035</v>
      </c>
      <c r="S72"/>
    </row>
    <row r="73" spans="1:19" x14ac:dyDescent="0.25">
      <c r="A73" s="31"/>
      <c r="B73" s="37"/>
      <c r="C73" s="31"/>
      <c r="D73" s="31"/>
      <c r="G73" s="31"/>
      <c r="J73" s="29" t="s">
        <v>25</v>
      </c>
      <c r="K73" t="s">
        <v>194</v>
      </c>
      <c r="L73" s="31" t="s">
        <v>195</v>
      </c>
      <c r="M73" s="31" t="s">
        <v>76</v>
      </c>
      <c r="N73" s="59" t="s">
        <v>196</v>
      </c>
      <c r="O73" s="67">
        <v>27</v>
      </c>
      <c r="Q73" s="13">
        <v>2035</v>
      </c>
      <c r="S73"/>
    </row>
    <row r="74" spans="1:19" x14ac:dyDescent="0.25">
      <c r="A74" s="31"/>
      <c r="B74" s="37"/>
      <c r="C74" s="31"/>
      <c r="D74" s="31"/>
      <c r="G74" s="31"/>
      <c r="J74" s="29" t="s">
        <v>25</v>
      </c>
      <c r="K74" t="s">
        <v>197</v>
      </c>
      <c r="L74" s="31" t="s">
        <v>198</v>
      </c>
      <c r="M74" s="31" t="s">
        <v>161</v>
      </c>
      <c r="N74" s="59" t="s">
        <v>148</v>
      </c>
      <c r="O74" s="67">
        <v>193</v>
      </c>
      <c r="Q74" s="13">
        <v>2050</v>
      </c>
      <c r="S74"/>
    </row>
    <row r="75" spans="1:19" x14ac:dyDescent="0.25">
      <c r="A75" s="31"/>
      <c r="B75" s="37"/>
      <c r="C75" s="31"/>
      <c r="D75" s="31"/>
      <c r="G75" s="31"/>
      <c r="J75" s="29" t="s">
        <v>25</v>
      </c>
      <c r="K75" t="s">
        <v>247</v>
      </c>
      <c r="L75" s="31" t="s">
        <v>246</v>
      </c>
      <c r="M75" s="31" t="s">
        <v>235</v>
      </c>
      <c r="N75" s="59" t="s">
        <v>174</v>
      </c>
      <c r="O75" s="67">
        <v>549</v>
      </c>
      <c r="Q75" s="29">
        <v>2050</v>
      </c>
      <c r="S75"/>
    </row>
    <row r="76" spans="1:19" x14ac:dyDescent="0.25">
      <c r="A76" s="31"/>
      <c r="B76" s="37"/>
      <c r="C76" s="31"/>
      <c r="D76" s="31"/>
      <c r="G76" s="31"/>
      <c r="J76" s="29" t="s">
        <v>25</v>
      </c>
      <c r="K76" t="s">
        <v>337</v>
      </c>
      <c r="L76" s="31" t="s">
        <v>338</v>
      </c>
      <c r="M76" s="31" t="s">
        <v>109</v>
      </c>
      <c r="N76" s="60" t="s">
        <v>174</v>
      </c>
      <c r="O76" s="67">
        <v>145</v>
      </c>
      <c r="Q76" s="29">
        <v>2035</v>
      </c>
      <c r="S76"/>
    </row>
    <row r="77" spans="1:19" x14ac:dyDescent="0.25">
      <c r="A77" s="13"/>
      <c r="B77" s="13"/>
      <c r="C77" s="13"/>
      <c r="D77" s="13"/>
      <c r="E77" s="13"/>
      <c r="F77" s="13"/>
      <c r="G77" s="13"/>
      <c r="J77" s="29" t="s">
        <v>25</v>
      </c>
      <c r="K77" t="s">
        <v>362</v>
      </c>
      <c r="L77" s="31" t="s">
        <v>363</v>
      </c>
      <c r="M77" s="31" t="s">
        <v>363</v>
      </c>
      <c r="N77" s="31"/>
      <c r="O77" s="67">
        <v>507</v>
      </c>
      <c r="Q77" s="29">
        <v>2035</v>
      </c>
      <c r="S77"/>
    </row>
    <row r="78" spans="1:19" x14ac:dyDescent="0.25">
      <c r="A78" s="110"/>
      <c r="B78" s="110"/>
      <c r="C78" s="110" t="s">
        <v>1280</v>
      </c>
      <c r="D78" s="110"/>
      <c r="E78" s="111">
        <f>SUM(E4:E74)</f>
        <v>16231</v>
      </c>
      <c r="F78" s="111">
        <f>SUM(F4:F74)</f>
        <v>29699</v>
      </c>
      <c r="G78" s="110"/>
      <c r="J78" s="110"/>
      <c r="K78" s="110"/>
      <c r="L78" s="110" t="s">
        <v>1280</v>
      </c>
      <c r="M78" s="110"/>
      <c r="N78" s="110"/>
      <c r="O78" s="112">
        <f>SUM(O4:O77)</f>
        <v>7709</v>
      </c>
      <c r="P78" s="112"/>
      <c r="Q78" s="113"/>
      <c r="S78"/>
    </row>
    <row r="79" spans="1:19" x14ac:dyDescent="0.25">
      <c r="A79" s="26" t="s">
        <v>199</v>
      </c>
      <c r="B79" s="26"/>
      <c r="C79" s="26"/>
      <c r="D79" s="26"/>
      <c r="E79" s="74"/>
      <c r="F79" s="74"/>
      <c r="G79" s="26"/>
      <c r="J79" s="26" t="s">
        <v>199</v>
      </c>
      <c r="K79" s="26"/>
      <c r="L79" s="26"/>
      <c r="M79" s="26"/>
      <c r="N79" s="26"/>
      <c r="O79" s="65"/>
      <c r="P79" s="65"/>
      <c r="Q79" s="27"/>
      <c r="S79"/>
    </row>
    <row r="80" spans="1:19" x14ac:dyDescent="0.25">
      <c r="A80" s="31" t="s">
        <v>199</v>
      </c>
      <c r="B80" s="37"/>
      <c r="C80" s="31" t="s">
        <v>215</v>
      </c>
      <c r="D80" s="31" t="s">
        <v>1308</v>
      </c>
      <c r="E80" s="75">
        <v>35</v>
      </c>
      <c r="F80" s="76">
        <v>88</v>
      </c>
      <c r="G80" s="31">
        <v>2050</v>
      </c>
      <c r="J80" s="31"/>
      <c r="K80" s="129" t="s">
        <v>112</v>
      </c>
      <c r="L80" s="31" t="s">
        <v>1304</v>
      </c>
      <c r="M80" s="31"/>
      <c r="N80" s="31"/>
      <c r="Q80" s="29"/>
      <c r="S80"/>
    </row>
    <row r="81" spans="1:19" x14ac:dyDescent="0.25">
      <c r="A81" s="31" t="s">
        <v>199</v>
      </c>
      <c r="B81" s="37"/>
      <c r="C81" s="31" t="s">
        <v>229</v>
      </c>
      <c r="D81" s="31" t="s">
        <v>1307</v>
      </c>
      <c r="E81" s="75">
        <v>323</v>
      </c>
      <c r="F81" s="76">
        <v>661</v>
      </c>
      <c r="G81" s="31">
        <v>2050</v>
      </c>
      <c r="J81" s="31"/>
      <c r="K81" s="129" t="s">
        <v>151</v>
      </c>
      <c r="L81" s="31" t="s">
        <v>1293</v>
      </c>
      <c r="M81" s="31"/>
      <c r="N81" s="31"/>
      <c r="Q81" s="29"/>
      <c r="S81"/>
    </row>
    <row r="82" spans="1:19" x14ac:dyDescent="0.25">
      <c r="A82" s="31" t="s">
        <v>199</v>
      </c>
      <c r="B82" s="37"/>
      <c r="C82" s="31" t="s">
        <v>230</v>
      </c>
      <c r="D82" s="31" t="s">
        <v>1306</v>
      </c>
      <c r="E82" s="75">
        <v>177</v>
      </c>
      <c r="F82" s="76">
        <v>438</v>
      </c>
      <c r="G82" s="31">
        <v>2050</v>
      </c>
      <c r="J82" s="31"/>
      <c r="K82" s="129" t="s">
        <v>151</v>
      </c>
      <c r="L82" s="31" t="s">
        <v>1293</v>
      </c>
      <c r="M82" s="31"/>
      <c r="N82" s="31"/>
      <c r="Q82" s="29"/>
      <c r="S82"/>
    </row>
    <row r="83" spans="1:19" x14ac:dyDescent="0.25">
      <c r="A83" s="31" t="s">
        <v>199</v>
      </c>
      <c r="B83" s="37"/>
      <c r="C83" s="31" t="s">
        <v>231</v>
      </c>
      <c r="D83" s="31" t="s">
        <v>232</v>
      </c>
      <c r="E83" s="75">
        <v>76</v>
      </c>
      <c r="F83" s="76">
        <v>131</v>
      </c>
      <c r="G83" s="31">
        <v>2035</v>
      </c>
      <c r="J83" s="31"/>
      <c r="K83" s="37" t="s">
        <v>233</v>
      </c>
      <c r="L83" s="37" t="s">
        <v>1293</v>
      </c>
      <c r="M83" s="37"/>
      <c r="N83" s="59"/>
      <c r="O83" s="66"/>
      <c r="Q83" s="13"/>
      <c r="S83"/>
    </row>
    <row r="84" spans="1:19" x14ac:dyDescent="0.25">
      <c r="A84" s="31" t="s">
        <v>199</v>
      </c>
      <c r="B84" s="37"/>
      <c r="C84" s="31" t="s">
        <v>236</v>
      </c>
      <c r="D84" s="31" t="s">
        <v>232</v>
      </c>
      <c r="E84" s="76">
        <v>111</v>
      </c>
      <c r="F84" s="76">
        <v>276</v>
      </c>
      <c r="G84" s="31">
        <v>2050</v>
      </c>
      <c r="J84" s="31"/>
      <c r="K84" s="37" t="s">
        <v>237</v>
      </c>
      <c r="L84" s="31" t="s">
        <v>1293</v>
      </c>
      <c r="M84" s="31"/>
      <c r="N84" s="59"/>
      <c r="Q84" s="13"/>
      <c r="S84"/>
    </row>
    <row r="85" spans="1:19" x14ac:dyDescent="0.25">
      <c r="A85" s="31" t="s">
        <v>199</v>
      </c>
      <c r="B85" s="37"/>
      <c r="C85" s="31" t="s">
        <v>246</v>
      </c>
      <c r="D85" s="31" t="s">
        <v>232</v>
      </c>
      <c r="E85" s="75">
        <v>141</v>
      </c>
      <c r="F85" s="76">
        <v>351</v>
      </c>
      <c r="G85" s="31">
        <v>2050</v>
      </c>
      <c r="J85" s="31"/>
      <c r="K85" s="31" t="s">
        <v>247</v>
      </c>
      <c r="L85" s="31" t="s">
        <v>1293</v>
      </c>
      <c r="M85" s="31"/>
      <c r="N85" s="59"/>
      <c r="Q85" s="29"/>
      <c r="S85"/>
    </row>
    <row r="86" spans="1:19" x14ac:dyDescent="0.25">
      <c r="A86" s="31" t="s">
        <v>199</v>
      </c>
      <c r="B86" s="37"/>
      <c r="C86" s="31" t="s">
        <v>251</v>
      </c>
      <c r="D86" s="31" t="s">
        <v>1305</v>
      </c>
      <c r="E86" s="76">
        <v>60</v>
      </c>
      <c r="F86" s="76">
        <v>79</v>
      </c>
      <c r="G86" s="31">
        <v>2035</v>
      </c>
      <c r="J86" s="13"/>
      <c r="K86" s="13"/>
      <c r="L86" s="13"/>
      <c r="M86" s="13"/>
      <c r="N86" s="13"/>
      <c r="O86" s="13"/>
      <c r="P86" s="13"/>
      <c r="Q86" s="13"/>
      <c r="S86"/>
    </row>
    <row r="87" spans="1:19" x14ac:dyDescent="0.25">
      <c r="A87" s="31" t="s">
        <v>199</v>
      </c>
      <c r="B87" s="37"/>
      <c r="C87" s="31" t="s">
        <v>255</v>
      </c>
      <c r="D87" s="31" t="s">
        <v>1309</v>
      </c>
      <c r="E87" s="76">
        <v>576</v>
      </c>
      <c r="F87" s="76">
        <v>1339</v>
      </c>
      <c r="G87" s="31">
        <v>2050</v>
      </c>
      <c r="J87"/>
      <c r="K87"/>
      <c r="L87"/>
      <c r="M87"/>
      <c r="N87"/>
      <c r="O87"/>
      <c r="P87"/>
      <c r="Q87"/>
      <c r="S87"/>
    </row>
    <row r="88" spans="1:19" x14ac:dyDescent="0.25">
      <c r="A88" s="31" t="s">
        <v>199</v>
      </c>
      <c r="B88" s="37"/>
      <c r="C88" s="31" t="s">
        <v>259</v>
      </c>
      <c r="D88" s="31" t="s">
        <v>1305</v>
      </c>
      <c r="E88" s="76">
        <v>305</v>
      </c>
      <c r="F88" s="76">
        <v>305</v>
      </c>
      <c r="G88" s="31">
        <v>2020</v>
      </c>
      <c r="J88" s="31"/>
      <c r="K88"/>
      <c r="L88" s="31"/>
      <c r="M88" s="31"/>
      <c r="N88" s="31"/>
      <c r="Q88" s="29"/>
      <c r="S88"/>
    </row>
    <row r="89" spans="1:19" x14ac:dyDescent="0.25">
      <c r="A89" s="31" t="s">
        <v>199</v>
      </c>
      <c r="B89" s="37"/>
      <c r="C89" s="31" t="s">
        <v>294</v>
      </c>
      <c r="D89" s="31" t="s">
        <v>232</v>
      </c>
      <c r="E89" s="75">
        <v>111</v>
      </c>
      <c r="F89" s="76">
        <v>221</v>
      </c>
      <c r="G89" s="31">
        <v>2050</v>
      </c>
      <c r="J89" s="31"/>
      <c r="K89"/>
      <c r="L89" s="31"/>
      <c r="M89" s="31"/>
      <c r="N89" s="31"/>
      <c r="Q89" s="29"/>
      <c r="S89"/>
    </row>
    <row r="90" spans="1:19" x14ac:dyDescent="0.25">
      <c r="A90" s="31" t="s">
        <v>199</v>
      </c>
      <c r="B90" s="37"/>
      <c r="C90" s="31" t="s">
        <v>295</v>
      </c>
      <c r="D90" s="31" t="s">
        <v>1309</v>
      </c>
      <c r="E90" s="75">
        <v>40</v>
      </c>
      <c r="F90" s="76">
        <v>100</v>
      </c>
      <c r="G90" s="31">
        <v>2050</v>
      </c>
      <c r="J90" s="31"/>
      <c r="K90"/>
      <c r="L90" s="31"/>
      <c r="M90" s="31"/>
      <c r="N90" s="31"/>
      <c r="Q90" s="29"/>
      <c r="S90"/>
    </row>
    <row r="91" spans="1:19" x14ac:dyDescent="0.25">
      <c r="A91" s="31" t="s">
        <v>199</v>
      </c>
      <c r="B91" s="37"/>
      <c r="C91" s="31" t="s">
        <v>296</v>
      </c>
      <c r="D91" s="31" t="s">
        <v>1310</v>
      </c>
      <c r="E91" s="75">
        <v>91</v>
      </c>
      <c r="F91" s="76">
        <v>225</v>
      </c>
      <c r="G91" s="31">
        <v>2050</v>
      </c>
      <c r="J91" s="31"/>
      <c r="K91"/>
      <c r="L91" s="31"/>
      <c r="M91" s="31"/>
      <c r="N91" s="31"/>
      <c r="Q91" s="29"/>
      <c r="S91"/>
    </row>
    <row r="92" spans="1:19" x14ac:dyDescent="0.25">
      <c r="A92" s="110"/>
      <c r="B92" s="110"/>
      <c r="C92" s="110" t="s">
        <v>1282</v>
      </c>
      <c r="D92" s="110"/>
      <c r="E92" s="111">
        <f>SUM(E80:E91)</f>
        <v>2046</v>
      </c>
      <c r="F92" s="111">
        <f>SUM(F80:F91)</f>
        <v>4214</v>
      </c>
      <c r="G92" s="110"/>
      <c r="J92" s="13"/>
      <c r="K92" s="13"/>
      <c r="L92" s="13"/>
      <c r="M92" s="13"/>
      <c r="N92" s="13"/>
      <c r="O92" s="13"/>
      <c r="P92" s="13"/>
      <c r="Q92" s="13"/>
      <c r="S92"/>
    </row>
    <row r="93" spans="1:19" x14ac:dyDescent="0.25">
      <c r="A93" s="122" t="s">
        <v>1324</v>
      </c>
      <c r="B93" s="122"/>
      <c r="C93" s="122"/>
      <c r="D93" s="122"/>
      <c r="E93" s="123"/>
      <c r="F93" s="123"/>
      <c r="G93" s="122"/>
      <c r="H93" s="117"/>
      <c r="I93" s="117"/>
      <c r="J93" s="118" t="s">
        <v>1298</v>
      </c>
      <c r="K93" s="118"/>
      <c r="L93" s="118"/>
      <c r="M93" s="118"/>
      <c r="N93" s="118"/>
      <c r="O93" s="118"/>
      <c r="P93" s="118"/>
      <c r="Q93" s="118"/>
      <c r="R93" s="117"/>
      <c r="S93"/>
    </row>
    <row r="94" spans="1:19" x14ac:dyDescent="0.25">
      <c r="A94" s="31" t="s">
        <v>1324</v>
      </c>
      <c r="B94" s="37"/>
      <c r="C94" s="31"/>
      <c r="D94" s="31"/>
      <c r="F94" s="76">
        <v>15657</v>
      </c>
      <c r="G94" s="31"/>
      <c r="J94" s="13"/>
      <c r="K94" s="13"/>
      <c r="L94" s="31" t="s">
        <v>1324</v>
      </c>
      <c r="M94" s="31"/>
      <c r="N94" s="31"/>
      <c r="O94" s="67">
        <v>18600</v>
      </c>
      <c r="Q94" s="29">
        <v>2050</v>
      </c>
      <c r="S94"/>
    </row>
    <row r="95" spans="1:19" x14ac:dyDescent="0.25">
      <c r="A95" s="31"/>
      <c r="B95" s="37"/>
      <c r="C95" s="31"/>
      <c r="D95" s="31"/>
      <c r="G95" s="31"/>
      <c r="J95" t="s">
        <v>321</v>
      </c>
      <c r="K95" t="s">
        <v>322</v>
      </c>
      <c r="L95" t="s">
        <v>323</v>
      </c>
      <c r="M95" t="s">
        <v>324</v>
      </c>
      <c r="N95" t="s">
        <v>43</v>
      </c>
      <c r="O95">
        <v>836</v>
      </c>
      <c r="Q95" s="13">
        <v>2035</v>
      </c>
      <c r="S95"/>
    </row>
    <row r="96" spans="1:19" x14ac:dyDescent="0.25">
      <c r="A96" s="120"/>
      <c r="B96" s="120"/>
      <c r="C96" s="120" t="s">
        <v>1331</v>
      </c>
      <c r="D96" s="120"/>
      <c r="E96" s="120"/>
      <c r="F96" s="121">
        <f>F94</f>
        <v>15657</v>
      </c>
      <c r="G96" s="120"/>
      <c r="J96" s="110"/>
      <c r="K96" s="110"/>
      <c r="L96" s="110" t="s">
        <v>1299</v>
      </c>
      <c r="M96" s="110"/>
      <c r="N96" s="110"/>
      <c r="O96" s="111">
        <f>SUM(O80:O95)</f>
        <v>19436</v>
      </c>
      <c r="P96" s="112"/>
      <c r="Q96" s="113"/>
      <c r="S96"/>
    </row>
    <row r="97" spans="1:19" x14ac:dyDescent="0.25">
      <c r="A97" s="116"/>
      <c r="B97" s="116"/>
      <c r="C97" s="117"/>
      <c r="D97" s="117"/>
      <c r="E97" s="117"/>
      <c r="F97" s="117"/>
      <c r="G97" s="117"/>
      <c r="H97" s="117"/>
      <c r="I97" s="117"/>
      <c r="J97" s="117" t="s">
        <v>1228</v>
      </c>
      <c r="K97" s="117"/>
      <c r="L97" s="117"/>
      <c r="M97" s="117"/>
      <c r="N97" s="117"/>
      <c r="O97" s="117"/>
      <c r="P97" s="117"/>
      <c r="Q97" s="117"/>
      <c r="R97" s="117"/>
      <c r="S97"/>
    </row>
    <row r="98" spans="1:19" x14ac:dyDescent="0.25">
      <c r="A98"/>
      <c r="B98"/>
      <c r="C98"/>
      <c r="D98"/>
      <c r="E98"/>
      <c r="F98"/>
      <c r="G98"/>
      <c r="H98" s="117"/>
      <c r="I98" s="117"/>
      <c r="J98" s="34" t="s">
        <v>1228</v>
      </c>
      <c r="K98" t="s">
        <v>216</v>
      </c>
      <c r="L98" s="31" t="s">
        <v>217</v>
      </c>
      <c r="M98" s="31" t="s">
        <v>218</v>
      </c>
      <c r="N98" s="31"/>
      <c r="O98" s="67">
        <v>11</v>
      </c>
      <c r="Q98" s="13">
        <v>2050</v>
      </c>
      <c r="R98" s="117"/>
      <c r="S98"/>
    </row>
    <row r="99" spans="1:19" x14ac:dyDescent="0.25">
      <c r="A99"/>
      <c r="B99"/>
      <c r="C99"/>
      <c r="D99"/>
      <c r="E99"/>
      <c r="F99"/>
      <c r="G99"/>
      <c r="H99" s="117"/>
      <c r="I99" s="117"/>
      <c r="J99" s="34" t="s">
        <v>1228</v>
      </c>
      <c r="K99" t="s">
        <v>219</v>
      </c>
      <c r="L99" s="31" t="s">
        <v>220</v>
      </c>
      <c r="M99" s="31" t="s">
        <v>218</v>
      </c>
      <c r="N99" s="31"/>
      <c r="O99" s="67">
        <v>11</v>
      </c>
      <c r="Q99" s="13">
        <v>2035</v>
      </c>
      <c r="R99" s="117"/>
      <c r="S99"/>
    </row>
    <row r="100" spans="1:19" x14ac:dyDescent="0.25">
      <c r="A100"/>
      <c r="B100"/>
      <c r="C100"/>
      <c r="D100"/>
      <c r="E100"/>
      <c r="F100"/>
      <c r="G100"/>
      <c r="H100" s="117"/>
      <c r="I100" s="117"/>
      <c r="J100" s="34" t="s">
        <v>1228</v>
      </c>
      <c r="K100" t="s">
        <v>260</v>
      </c>
      <c r="L100" s="31" t="s">
        <v>261</v>
      </c>
      <c r="M100" s="31" t="s">
        <v>262</v>
      </c>
      <c r="N100" s="31"/>
      <c r="O100" s="67">
        <v>21</v>
      </c>
      <c r="Q100" s="13">
        <v>2050</v>
      </c>
      <c r="R100" s="117"/>
      <c r="S100"/>
    </row>
    <row r="101" spans="1:19" x14ac:dyDescent="0.25">
      <c r="A101"/>
      <c r="B101"/>
      <c r="C101"/>
      <c r="D101"/>
      <c r="E101"/>
      <c r="F101"/>
      <c r="G101"/>
      <c r="H101" s="117"/>
      <c r="I101" s="117"/>
      <c r="J101" s="34" t="s">
        <v>1228</v>
      </c>
      <c r="K101" t="s">
        <v>263</v>
      </c>
      <c r="L101" s="31" t="s">
        <v>264</v>
      </c>
      <c r="M101" s="31" t="s">
        <v>265</v>
      </c>
      <c r="N101" s="31"/>
      <c r="O101" s="67">
        <v>1</v>
      </c>
      <c r="Q101" s="13">
        <v>2035</v>
      </c>
      <c r="R101" s="117"/>
      <c r="S101"/>
    </row>
    <row r="102" spans="1:19" x14ac:dyDescent="0.25">
      <c r="A102"/>
      <c r="B102"/>
      <c r="C102"/>
      <c r="D102"/>
      <c r="E102"/>
      <c r="F102"/>
      <c r="G102"/>
      <c r="H102" s="117"/>
      <c r="I102" s="117"/>
      <c r="J102" s="34" t="s">
        <v>1228</v>
      </c>
      <c r="K102" t="s">
        <v>266</v>
      </c>
      <c r="L102" s="31" t="s">
        <v>267</v>
      </c>
      <c r="M102" s="31" t="s">
        <v>262</v>
      </c>
      <c r="N102" s="31"/>
      <c r="O102" s="67">
        <v>60</v>
      </c>
      <c r="Q102" s="13">
        <v>2035</v>
      </c>
      <c r="R102" s="117"/>
      <c r="S102"/>
    </row>
    <row r="103" spans="1:19" x14ac:dyDescent="0.25">
      <c r="A103"/>
      <c r="B103"/>
      <c r="C103"/>
      <c r="D103"/>
      <c r="E103"/>
      <c r="F103"/>
      <c r="G103"/>
      <c r="H103" s="117"/>
      <c r="I103" s="117"/>
      <c r="J103" s="34" t="s">
        <v>1228</v>
      </c>
      <c r="K103" t="s">
        <v>268</v>
      </c>
      <c r="L103" s="31" t="s">
        <v>269</v>
      </c>
      <c r="M103" s="31" t="s">
        <v>218</v>
      </c>
      <c r="N103" s="31"/>
      <c r="O103" s="67">
        <v>1</v>
      </c>
      <c r="Q103" s="13">
        <v>2050</v>
      </c>
      <c r="R103" s="117"/>
      <c r="S103"/>
    </row>
    <row r="104" spans="1:19" x14ac:dyDescent="0.25">
      <c r="A104"/>
      <c r="B104"/>
      <c r="C104"/>
      <c r="D104"/>
      <c r="E104"/>
      <c r="F104"/>
      <c r="G104"/>
      <c r="H104" s="117"/>
      <c r="I104" s="117"/>
      <c r="J104" s="34" t="s">
        <v>1228</v>
      </c>
      <c r="K104" t="s">
        <v>270</v>
      </c>
      <c r="L104" s="31" t="s">
        <v>271</v>
      </c>
      <c r="M104" s="31" t="s">
        <v>218</v>
      </c>
      <c r="N104" s="31"/>
      <c r="O104" s="67">
        <v>1</v>
      </c>
      <c r="Q104" s="13">
        <v>2035</v>
      </c>
      <c r="R104" s="117"/>
      <c r="S104"/>
    </row>
    <row r="105" spans="1:19" x14ac:dyDescent="0.25">
      <c r="A105"/>
      <c r="B105"/>
      <c r="C105"/>
      <c r="D105"/>
      <c r="E105"/>
      <c r="F105"/>
      <c r="G105"/>
      <c r="H105" s="117"/>
      <c r="I105" s="117"/>
      <c r="J105" s="34" t="s">
        <v>1228</v>
      </c>
      <c r="K105" t="s">
        <v>272</v>
      </c>
      <c r="L105" s="31" t="s">
        <v>273</v>
      </c>
      <c r="M105" s="31" t="s">
        <v>265</v>
      </c>
      <c r="N105" s="31"/>
      <c r="O105" s="67">
        <v>693</v>
      </c>
      <c r="Q105" s="13">
        <v>2050</v>
      </c>
      <c r="R105" s="117"/>
      <c r="S105"/>
    </row>
    <row r="106" spans="1:19" x14ac:dyDescent="0.25">
      <c r="A106"/>
      <c r="B106"/>
      <c r="C106"/>
      <c r="D106"/>
      <c r="E106"/>
      <c r="F106"/>
      <c r="G106"/>
      <c r="H106" s="117"/>
      <c r="I106" s="117"/>
      <c r="J106" s="34" t="s">
        <v>1228</v>
      </c>
      <c r="K106" t="s">
        <v>274</v>
      </c>
      <c r="L106" s="31" t="s">
        <v>275</v>
      </c>
      <c r="M106" s="31" t="s">
        <v>218</v>
      </c>
      <c r="N106" s="31"/>
      <c r="O106" s="67">
        <v>1</v>
      </c>
      <c r="Q106" s="13">
        <v>2035</v>
      </c>
      <c r="R106" s="117"/>
      <c r="S106"/>
    </row>
    <row r="107" spans="1:19" x14ac:dyDescent="0.25">
      <c r="A107"/>
      <c r="B107"/>
      <c r="C107"/>
      <c r="D107"/>
      <c r="E107"/>
      <c r="F107"/>
      <c r="G107"/>
      <c r="H107" s="117"/>
      <c r="I107" s="117"/>
      <c r="J107" s="34" t="s">
        <v>1228</v>
      </c>
      <c r="K107" t="s">
        <v>276</v>
      </c>
      <c r="L107" s="31" t="s">
        <v>277</v>
      </c>
      <c r="M107" s="31" t="s">
        <v>278</v>
      </c>
      <c r="N107" s="31"/>
      <c r="O107" s="67">
        <v>40</v>
      </c>
      <c r="Q107" s="13">
        <v>2050</v>
      </c>
      <c r="R107" s="117"/>
      <c r="S107"/>
    </row>
    <row r="108" spans="1:19" x14ac:dyDescent="0.25">
      <c r="A108"/>
      <c r="B108"/>
      <c r="C108"/>
      <c r="D108"/>
      <c r="E108"/>
      <c r="F108"/>
      <c r="G108"/>
      <c r="H108" s="117"/>
      <c r="I108" s="117"/>
      <c r="J108" s="34" t="s">
        <v>1228</v>
      </c>
      <c r="K108" t="s">
        <v>284</v>
      </c>
      <c r="L108" s="31" t="s">
        <v>285</v>
      </c>
      <c r="M108" s="31" t="s">
        <v>286</v>
      </c>
      <c r="N108" s="31" t="s">
        <v>43</v>
      </c>
      <c r="O108" s="67">
        <v>4</v>
      </c>
      <c r="Q108" s="13">
        <v>2050</v>
      </c>
      <c r="R108" s="117"/>
      <c r="S108"/>
    </row>
    <row r="109" spans="1:19" x14ac:dyDescent="0.25">
      <c r="A109"/>
      <c r="B109"/>
      <c r="C109"/>
      <c r="D109"/>
      <c r="E109"/>
      <c r="F109"/>
      <c r="G109"/>
      <c r="H109" s="117"/>
      <c r="I109" s="117"/>
      <c r="J109" s="34" t="s">
        <v>1228</v>
      </c>
      <c r="K109" t="s">
        <v>290</v>
      </c>
      <c r="L109" s="31" t="s">
        <v>291</v>
      </c>
      <c r="M109" s="31" t="s">
        <v>278</v>
      </c>
      <c r="N109" s="31"/>
      <c r="O109" s="67">
        <v>226</v>
      </c>
      <c r="Q109" s="13">
        <v>2050</v>
      </c>
      <c r="R109" s="117"/>
      <c r="S109"/>
    </row>
    <row r="110" spans="1:19" x14ac:dyDescent="0.25">
      <c r="A110"/>
      <c r="B110"/>
      <c r="C110"/>
      <c r="D110"/>
      <c r="E110"/>
      <c r="F110"/>
      <c r="G110"/>
      <c r="H110" s="117"/>
      <c r="I110" s="117"/>
      <c r="J110" s="34" t="s">
        <v>1228</v>
      </c>
      <c r="K110" t="s">
        <v>292</v>
      </c>
      <c r="L110" s="31" t="s">
        <v>293</v>
      </c>
      <c r="M110" s="31" t="s">
        <v>218</v>
      </c>
      <c r="N110" s="31"/>
      <c r="O110" s="67">
        <v>1</v>
      </c>
      <c r="Q110" s="13">
        <v>2035</v>
      </c>
      <c r="R110" s="117"/>
      <c r="S110"/>
    </row>
    <row r="111" spans="1:19" x14ac:dyDescent="0.25">
      <c r="A111"/>
      <c r="B111"/>
      <c r="C111"/>
      <c r="D111"/>
      <c r="E111"/>
      <c r="F111"/>
      <c r="G111"/>
      <c r="H111" s="117"/>
      <c r="I111" s="117"/>
      <c r="J111" s="34" t="s">
        <v>1228</v>
      </c>
      <c r="K111" t="s">
        <v>297</v>
      </c>
      <c r="L111" s="31" t="s">
        <v>298</v>
      </c>
      <c r="M111" s="31" t="s">
        <v>299</v>
      </c>
      <c r="N111" s="31"/>
      <c r="O111" s="67">
        <v>252</v>
      </c>
      <c r="Q111" s="13">
        <v>2050</v>
      </c>
      <c r="R111" s="117"/>
      <c r="S111"/>
    </row>
    <row r="112" spans="1:19" x14ac:dyDescent="0.25">
      <c r="A112"/>
      <c r="B112"/>
      <c r="C112"/>
      <c r="D112"/>
      <c r="E112"/>
      <c r="F112"/>
      <c r="G112"/>
      <c r="H112" s="117"/>
      <c r="I112" s="117"/>
      <c r="J112" s="34" t="s">
        <v>1228</v>
      </c>
      <c r="K112" t="s">
        <v>300</v>
      </c>
      <c r="L112" s="31" t="s">
        <v>301</v>
      </c>
      <c r="M112" s="31" t="s">
        <v>286</v>
      </c>
      <c r="N112" s="31"/>
      <c r="O112" s="67">
        <v>8</v>
      </c>
      <c r="Q112" s="13">
        <v>2035</v>
      </c>
      <c r="R112" s="117"/>
      <c r="S112"/>
    </row>
    <row r="113" spans="1:19" x14ac:dyDescent="0.25">
      <c r="A113"/>
      <c r="B113"/>
      <c r="C113"/>
      <c r="D113"/>
      <c r="E113"/>
      <c r="F113"/>
      <c r="G113"/>
      <c r="H113" s="117"/>
      <c r="I113" s="117"/>
      <c r="J113" s="34" t="s">
        <v>1228</v>
      </c>
      <c r="K113" t="s">
        <v>252</v>
      </c>
      <c r="L113" s="31" t="s">
        <v>253</v>
      </c>
      <c r="M113" s="31" t="s">
        <v>254</v>
      </c>
      <c r="N113" s="59" t="s">
        <v>43</v>
      </c>
      <c r="O113" s="67">
        <v>206</v>
      </c>
      <c r="Q113" s="13">
        <v>2035</v>
      </c>
      <c r="R113" s="117"/>
      <c r="S113"/>
    </row>
    <row r="114" spans="1:19" x14ac:dyDescent="0.25">
      <c r="A114"/>
      <c r="B114"/>
      <c r="C114"/>
      <c r="D114"/>
      <c r="E114"/>
      <c r="F114"/>
      <c r="G114"/>
      <c r="H114" s="117"/>
      <c r="I114" s="117"/>
      <c r="J114" s="120"/>
      <c r="K114" s="120"/>
      <c r="L114" s="120" t="s">
        <v>1297</v>
      </c>
      <c r="M114" s="120"/>
      <c r="N114" s="120"/>
      <c r="O114" s="121">
        <f>SUM(O98:O113)</f>
        <v>1537</v>
      </c>
      <c r="P114" s="120"/>
      <c r="Q114" s="120"/>
      <c r="R114" s="117"/>
      <c r="S114"/>
    </row>
    <row r="115" spans="1:19" x14ac:dyDescent="0.25">
      <c r="A115" s="117"/>
      <c r="B115" s="117"/>
      <c r="C115" s="117"/>
      <c r="D115" s="117"/>
      <c r="E115" s="117"/>
      <c r="F115" s="117"/>
      <c r="G115" s="117"/>
      <c r="H115" s="117"/>
      <c r="I115" s="117"/>
      <c r="J115" s="117" t="s">
        <v>1300</v>
      </c>
      <c r="K115" s="117"/>
      <c r="L115" s="117"/>
      <c r="M115" s="117"/>
      <c r="N115" s="117"/>
      <c r="O115" s="117"/>
      <c r="P115" s="117"/>
      <c r="Q115" s="117"/>
      <c r="R115" s="117"/>
      <c r="S115"/>
    </row>
    <row r="116" spans="1:19" x14ac:dyDescent="0.25">
      <c r="A116"/>
      <c r="B116"/>
      <c r="C116"/>
      <c r="D116"/>
      <c r="E116"/>
      <c r="F116"/>
      <c r="G116"/>
      <c r="H116" s="117"/>
      <c r="I116" s="117"/>
      <c r="J116" s="34" t="s">
        <v>206</v>
      </c>
      <c r="K116" t="s">
        <v>207</v>
      </c>
      <c r="L116" s="31" t="s">
        <v>208</v>
      </c>
      <c r="M116" s="31" t="s">
        <v>209</v>
      </c>
      <c r="N116" s="59" t="s">
        <v>43</v>
      </c>
      <c r="O116" s="67">
        <v>49</v>
      </c>
      <c r="Q116" s="13">
        <v>2035</v>
      </c>
      <c r="R116" s="117"/>
      <c r="S116"/>
    </row>
    <row r="117" spans="1:19" x14ac:dyDescent="0.25">
      <c r="A117"/>
      <c r="B117"/>
      <c r="C117"/>
      <c r="D117"/>
      <c r="E117"/>
      <c r="F117"/>
      <c r="G117"/>
      <c r="H117" s="117"/>
      <c r="I117" s="117"/>
      <c r="J117" s="34" t="s">
        <v>206</v>
      </c>
      <c r="K117" t="s">
        <v>210</v>
      </c>
      <c r="L117" s="31" t="s">
        <v>211</v>
      </c>
      <c r="M117" s="31" t="s">
        <v>209</v>
      </c>
      <c r="N117" s="59" t="s">
        <v>43</v>
      </c>
      <c r="O117" s="67">
        <v>49</v>
      </c>
      <c r="Q117" s="13">
        <v>2035</v>
      </c>
      <c r="R117" s="117"/>
      <c r="S117"/>
    </row>
    <row r="118" spans="1:19" x14ac:dyDescent="0.25">
      <c r="A118"/>
      <c r="B118"/>
      <c r="C118"/>
      <c r="D118"/>
      <c r="E118"/>
      <c r="F118"/>
      <c r="G118"/>
      <c r="H118" s="117"/>
      <c r="I118" s="117"/>
      <c r="J118" s="34" t="s">
        <v>206</v>
      </c>
      <c r="K118" t="s">
        <v>307</v>
      </c>
      <c r="L118" s="31" t="s">
        <v>308</v>
      </c>
      <c r="M118" s="31" t="s">
        <v>309</v>
      </c>
      <c r="N118" s="59" t="s">
        <v>158</v>
      </c>
      <c r="O118" s="67">
        <v>42</v>
      </c>
      <c r="Q118" s="13">
        <v>2035</v>
      </c>
      <c r="R118" s="117"/>
      <c r="S118"/>
    </row>
    <row r="119" spans="1:19" x14ac:dyDescent="0.25">
      <c r="A119"/>
      <c r="B119"/>
      <c r="C119"/>
      <c r="D119"/>
      <c r="E119"/>
      <c r="F119"/>
      <c r="G119"/>
      <c r="H119" s="117"/>
      <c r="I119" s="117"/>
      <c r="J119" s="34" t="s">
        <v>206</v>
      </c>
      <c r="K119" t="s">
        <v>310</v>
      </c>
      <c r="L119" s="31" t="s">
        <v>311</v>
      </c>
      <c r="M119" s="31" t="s">
        <v>209</v>
      </c>
      <c r="N119" s="59" t="s">
        <v>43</v>
      </c>
      <c r="O119" s="67">
        <v>49</v>
      </c>
      <c r="Q119" s="13">
        <v>2050</v>
      </c>
      <c r="R119" s="117"/>
      <c r="S119"/>
    </row>
    <row r="120" spans="1:19" x14ac:dyDescent="0.25">
      <c r="A120"/>
      <c r="B120"/>
      <c r="C120"/>
      <c r="D120"/>
      <c r="E120"/>
      <c r="F120"/>
      <c r="G120"/>
      <c r="H120" s="117"/>
      <c r="I120" s="117"/>
      <c r="J120" s="29" t="s">
        <v>206</v>
      </c>
      <c r="K120" t="s">
        <v>315</v>
      </c>
      <c r="L120" s="31" t="s">
        <v>316</v>
      </c>
      <c r="M120" s="31" t="s">
        <v>317</v>
      </c>
      <c r="N120" s="59" t="s">
        <v>148</v>
      </c>
      <c r="O120" s="67">
        <v>42</v>
      </c>
      <c r="Q120" s="13">
        <v>2050</v>
      </c>
      <c r="R120" s="117"/>
      <c r="S120"/>
    </row>
    <row r="121" spans="1:19" x14ac:dyDescent="0.25">
      <c r="A121"/>
      <c r="B121"/>
      <c r="C121"/>
      <c r="D121"/>
      <c r="E121"/>
      <c r="F121"/>
      <c r="G121"/>
      <c r="H121" s="117"/>
      <c r="I121" s="117"/>
      <c r="J121" s="31" t="s">
        <v>206</v>
      </c>
      <c r="K121" t="s">
        <v>826</v>
      </c>
      <c r="L121" s="31" t="s">
        <v>827</v>
      </c>
      <c r="M121" s="31" t="s">
        <v>828</v>
      </c>
      <c r="N121" s="59" t="s">
        <v>43</v>
      </c>
      <c r="O121" s="67">
        <v>42</v>
      </c>
      <c r="Q121" s="29">
        <v>2050</v>
      </c>
      <c r="R121" s="117"/>
      <c r="S121"/>
    </row>
    <row r="122" spans="1:19" x14ac:dyDescent="0.25">
      <c r="A122"/>
      <c r="B122"/>
      <c r="C122"/>
      <c r="D122"/>
      <c r="E122"/>
      <c r="F122"/>
      <c r="G122"/>
      <c r="H122" s="117"/>
      <c r="I122" s="117"/>
      <c r="J122" s="34" t="s">
        <v>226</v>
      </c>
      <c r="K122" t="s">
        <v>227</v>
      </c>
      <c r="L122" s="31" t="s">
        <v>228</v>
      </c>
      <c r="M122" s="31" t="s">
        <v>209</v>
      </c>
      <c r="N122" s="31" t="s">
        <v>136</v>
      </c>
      <c r="O122" s="67">
        <v>49</v>
      </c>
      <c r="Q122" s="13">
        <v>2035</v>
      </c>
      <c r="R122" s="117"/>
      <c r="S122"/>
    </row>
    <row r="123" spans="1:19" x14ac:dyDescent="0.25">
      <c r="A123"/>
      <c r="B123"/>
      <c r="C123"/>
      <c r="D123"/>
      <c r="E123"/>
      <c r="F123"/>
      <c r="G123"/>
      <c r="H123" s="117"/>
      <c r="I123" s="117"/>
      <c r="J123" s="124"/>
      <c r="K123" s="124"/>
      <c r="L123" s="124" t="s">
        <v>1301</v>
      </c>
      <c r="M123" s="124"/>
      <c r="N123" s="124"/>
      <c r="O123" s="112">
        <f>SUM(O116:O122)</f>
        <v>322</v>
      </c>
      <c r="P123" s="112"/>
      <c r="Q123" s="125"/>
      <c r="R123" s="117"/>
      <c r="S123"/>
    </row>
    <row r="124" spans="1:19" x14ac:dyDescent="0.25">
      <c r="A124" s="116"/>
      <c r="B124" s="116"/>
      <c r="C124" s="117"/>
      <c r="D124" s="117"/>
      <c r="E124" s="117"/>
      <c r="F124" s="117"/>
      <c r="G124" s="117"/>
      <c r="H124" s="117"/>
      <c r="I124" s="117"/>
      <c r="J124" s="117" t="s">
        <v>1316</v>
      </c>
      <c r="K124" s="117"/>
      <c r="L124" s="117"/>
      <c r="M124" s="117"/>
      <c r="N124" s="117"/>
      <c r="O124" s="117"/>
      <c r="P124" s="117"/>
      <c r="Q124" s="117"/>
      <c r="R124" s="117"/>
      <c r="S124"/>
    </row>
    <row r="125" spans="1:19" x14ac:dyDescent="0.25">
      <c r="A125"/>
      <c r="B125"/>
      <c r="C125"/>
      <c r="D125"/>
      <c r="E125"/>
      <c r="F125"/>
      <c r="G125"/>
      <c r="J125" s="34" t="s">
        <v>200</v>
      </c>
      <c r="K125" t="s">
        <v>201</v>
      </c>
      <c r="L125" s="31" t="s">
        <v>202</v>
      </c>
      <c r="M125" s="31" t="s">
        <v>203</v>
      </c>
      <c r="N125" s="59" t="s">
        <v>73</v>
      </c>
      <c r="O125" s="67">
        <v>69</v>
      </c>
      <c r="Q125" s="13">
        <v>2025</v>
      </c>
      <c r="S125"/>
    </row>
    <row r="126" spans="1:19" x14ac:dyDescent="0.25">
      <c r="A126"/>
      <c r="B126"/>
      <c r="C126"/>
      <c r="D126"/>
      <c r="E126"/>
      <c r="F126"/>
      <c r="G126"/>
      <c r="J126" s="34" t="s">
        <v>200</v>
      </c>
      <c r="K126" t="s">
        <v>204</v>
      </c>
      <c r="L126" s="31" t="s">
        <v>202</v>
      </c>
      <c r="M126" s="31" t="s">
        <v>205</v>
      </c>
      <c r="N126" s="59" t="s">
        <v>73</v>
      </c>
      <c r="O126" s="67">
        <v>888</v>
      </c>
      <c r="Q126" s="13">
        <v>2035</v>
      </c>
      <c r="S126"/>
    </row>
    <row r="127" spans="1:19" x14ac:dyDescent="0.25">
      <c r="A127"/>
      <c r="B127"/>
      <c r="C127"/>
      <c r="D127"/>
      <c r="E127"/>
      <c r="F127"/>
      <c r="G127"/>
      <c r="J127" s="34" t="s">
        <v>200</v>
      </c>
      <c r="K127" t="s">
        <v>212</v>
      </c>
      <c r="L127" s="31" t="s">
        <v>174</v>
      </c>
      <c r="M127" s="31" t="s">
        <v>213</v>
      </c>
      <c r="N127" s="59" t="s">
        <v>43</v>
      </c>
      <c r="O127" s="67">
        <v>55</v>
      </c>
      <c r="Q127" s="13">
        <v>2025</v>
      </c>
      <c r="S127"/>
    </row>
    <row r="128" spans="1:19" x14ac:dyDescent="0.25">
      <c r="A128"/>
      <c r="B128"/>
      <c r="C128"/>
      <c r="D128"/>
      <c r="E128"/>
      <c r="F128"/>
      <c r="G128"/>
      <c r="J128" s="34" t="s">
        <v>200</v>
      </c>
      <c r="K128" t="s">
        <v>214</v>
      </c>
      <c r="L128" s="31" t="s">
        <v>174</v>
      </c>
      <c r="M128" s="31" t="s">
        <v>205</v>
      </c>
      <c r="N128" s="59" t="s">
        <v>43</v>
      </c>
      <c r="O128" s="67">
        <v>663</v>
      </c>
      <c r="Q128" s="13">
        <v>2035</v>
      </c>
      <c r="S128"/>
    </row>
    <row r="129" spans="1:19" x14ac:dyDescent="0.25">
      <c r="A129"/>
      <c r="B129"/>
      <c r="C129"/>
      <c r="D129"/>
      <c r="E129"/>
      <c r="F129"/>
      <c r="G129"/>
      <c r="J129" s="34" t="s">
        <v>200</v>
      </c>
      <c r="K129" t="s">
        <v>221</v>
      </c>
      <c r="L129" s="31" t="s">
        <v>98</v>
      </c>
      <c r="M129" s="31" t="s">
        <v>203</v>
      </c>
      <c r="N129" s="59" t="s">
        <v>43</v>
      </c>
      <c r="O129" s="67">
        <v>94</v>
      </c>
      <c r="Q129" s="13">
        <v>2025</v>
      </c>
      <c r="S129"/>
    </row>
    <row r="130" spans="1:19" x14ac:dyDescent="0.25">
      <c r="A130"/>
      <c r="B130"/>
      <c r="C130"/>
      <c r="D130"/>
      <c r="E130"/>
      <c r="F130"/>
      <c r="G130"/>
      <c r="J130" s="34" t="s">
        <v>200</v>
      </c>
      <c r="K130" t="s">
        <v>222</v>
      </c>
      <c r="L130" s="31" t="s">
        <v>98</v>
      </c>
      <c r="M130" s="31" t="s">
        <v>205</v>
      </c>
      <c r="N130" s="59" t="s">
        <v>43</v>
      </c>
      <c r="O130" s="67">
        <v>396</v>
      </c>
      <c r="Q130" s="13">
        <v>2035</v>
      </c>
      <c r="S130"/>
    </row>
    <row r="131" spans="1:19" x14ac:dyDescent="0.25">
      <c r="A131"/>
      <c r="B131"/>
      <c r="C131"/>
      <c r="D131"/>
      <c r="E131"/>
      <c r="F131"/>
      <c r="G131"/>
      <c r="J131" s="34" t="s">
        <v>200</v>
      </c>
      <c r="K131" t="s">
        <v>223</v>
      </c>
      <c r="L131" s="31" t="s">
        <v>224</v>
      </c>
      <c r="M131" s="31" t="s">
        <v>203</v>
      </c>
      <c r="N131" s="59" t="s">
        <v>43</v>
      </c>
      <c r="O131" s="67">
        <v>37</v>
      </c>
      <c r="Q131" s="13">
        <v>2025</v>
      </c>
      <c r="S131"/>
    </row>
    <row r="132" spans="1:19" x14ac:dyDescent="0.25">
      <c r="A132"/>
      <c r="B132"/>
      <c r="C132"/>
      <c r="D132"/>
      <c r="E132"/>
      <c r="F132"/>
      <c r="G132"/>
      <c r="J132" s="34" t="s">
        <v>200</v>
      </c>
      <c r="K132" t="s">
        <v>225</v>
      </c>
      <c r="L132" s="31" t="s">
        <v>224</v>
      </c>
      <c r="M132" s="31" t="s">
        <v>205</v>
      </c>
      <c r="N132" s="59" t="s">
        <v>43</v>
      </c>
      <c r="O132" s="67">
        <v>478</v>
      </c>
      <c r="Q132" s="13">
        <v>2035</v>
      </c>
      <c r="S132"/>
    </row>
    <row r="133" spans="1:19" x14ac:dyDescent="0.25">
      <c r="A133"/>
      <c r="B133"/>
      <c r="C133"/>
      <c r="D133"/>
      <c r="E133"/>
      <c r="F133"/>
      <c r="G133"/>
      <c r="J133" s="34" t="s">
        <v>200</v>
      </c>
      <c r="K133" t="s">
        <v>239</v>
      </c>
      <c r="L133" s="31" t="s">
        <v>240</v>
      </c>
      <c r="M133" s="31" t="s">
        <v>203</v>
      </c>
      <c r="N133" s="59" t="s">
        <v>43</v>
      </c>
      <c r="O133" s="67">
        <v>30</v>
      </c>
      <c r="Q133" s="13">
        <v>2025</v>
      </c>
      <c r="S133"/>
    </row>
    <row r="134" spans="1:19" x14ac:dyDescent="0.25">
      <c r="A134"/>
      <c r="B134"/>
      <c r="C134"/>
      <c r="D134"/>
      <c r="E134"/>
      <c r="F134"/>
      <c r="G134"/>
      <c r="J134" s="34" t="s">
        <v>200</v>
      </c>
      <c r="K134" t="s">
        <v>241</v>
      </c>
      <c r="L134" s="31" t="s">
        <v>240</v>
      </c>
      <c r="M134" s="31" t="s">
        <v>242</v>
      </c>
      <c r="N134" s="59" t="s">
        <v>43</v>
      </c>
      <c r="O134" s="67">
        <v>155</v>
      </c>
      <c r="Q134" s="13">
        <v>2035</v>
      </c>
      <c r="S134"/>
    </row>
    <row r="135" spans="1:19" x14ac:dyDescent="0.25">
      <c r="A135"/>
      <c r="B135"/>
      <c r="C135"/>
      <c r="D135"/>
      <c r="E135"/>
      <c r="F135"/>
      <c r="G135"/>
      <c r="J135" s="34" t="s">
        <v>200</v>
      </c>
      <c r="K135" t="s">
        <v>243</v>
      </c>
      <c r="L135" s="31" t="s">
        <v>244</v>
      </c>
      <c r="M135" s="31" t="s">
        <v>203</v>
      </c>
      <c r="N135" s="59" t="s">
        <v>43</v>
      </c>
      <c r="O135" s="67">
        <v>16</v>
      </c>
      <c r="Q135" s="13">
        <v>2025</v>
      </c>
      <c r="S135"/>
    </row>
    <row r="136" spans="1:19" x14ac:dyDescent="0.25">
      <c r="A136"/>
      <c r="B136"/>
      <c r="C136"/>
      <c r="D136"/>
      <c r="E136"/>
      <c r="F136"/>
      <c r="G136"/>
      <c r="J136" s="34" t="s">
        <v>200</v>
      </c>
      <c r="K136" t="s">
        <v>245</v>
      </c>
      <c r="L136" s="31" t="s">
        <v>244</v>
      </c>
      <c r="M136" s="31" t="s">
        <v>205</v>
      </c>
      <c r="N136" s="59" t="s">
        <v>43</v>
      </c>
      <c r="O136" s="67">
        <v>73</v>
      </c>
      <c r="Q136" s="13">
        <v>2035</v>
      </c>
      <c r="S136"/>
    </row>
    <row r="137" spans="1:19" x14ac:dyDescent="0.25">
      <c r="A137"/>
      <c r="B137"/>
      <c r="C137"/>
      <c r="D137"/>
      <c r="E137"/>
      <c r="F137"/>
      <c r="G137"/>
      <c r="J137" s="34" t="s">
        <v>200</v>
      </c>
      <c r="K137" t="s">
        <v>248</v>
      </c>
      <c r="L137" s="31" t="s">
        <v>249</v>
      </c>
      <c r="M137" s="31" t="s">
        <v>203</v>
      </c>
      <c r="N137" s="59" t="s">
        <v>43</v>
      </c>
      <c r="O137" s="67">
        <v>16</v>
      </c>
      <c r="Q137" s="13">
        <v>2025</v>
      </c>
      <c r="S137"/>
    </row>
    <row r="138" spans="1:19" x14ac:dyDescent="0.25">
      <c r="A138"/>
      <c r="B138"/>
      <c r="C138"/>
      <c r="D138"/>
      <c r="E138"/>
      <c r="F138"/>
      <c r="G138"/>
      <c r="J138" s="34" t="s">
        <v>200</v>
      </c>
      <c r="K138" t="s">
        <v>250</v>
      </c>
      <c r="L138" s="31" t="s">
        <v>249</v>
      </c>
      <c r="M138" s="31" t="s">
        <v>205</v>
      </c>
      <c r="N138" s="59" t="s">
        <v>43</v>
      </c>
      <c r="O138" s="67">
        <v>84</v>
      </c>
      <c r="Q138" s="13">
        <v>2035</v>
      </c>
      <c r="S138"/>
    </row>
    <row r="139" spans="1:19" x14ac:dyDescent="0.25">
      <c r="A139"/>
      <c r="B139"/>
      <c r="C139"/>
      <c r="D139"/>
      <c r="E139"/>
      <c r="F139"/>
      <c r="G139"/>
      <c r="J139" s="34" t="s">
        <v>200</v>
      </c>
      <c r="K139" t="s">
        <v>256</v>
      </c>
      <c r="L139" s="31" t="s">
        <v>257</v>
      </c>
      <c r="M139" s="31" t="s">
        <v>203</v>
      </c>
      <c r="N139" s="59" t="s">
        <v>43</v>
      </c>
      <c r="O139" s="67">
        <v>26</v>
      </c>
      <c r="Q139" s="13">
        <v>2025</v>
      </c>
      <c r="S139"/>
    </row>
    <row r="140" spans="1:19" x14ac:dyDescent="0.25">
      <c r="A140"/>
      <c r="B140"/>
      <c r="C140"/>
      <c r="D140"/>
      <c r="E140"/>
      <c r="F140"/>
      <c r="G140"/>
      <c r="J140" s="34" t="s">
        <v>200</v>
      </c>
      <c r="K140" t="s">
        <v>258</v>
      </c>
      <c r="L140" s="31" t="s">
        <v>257</v>
      </c>
      <c r="M140" s="31" t="s">
        <v>205</v>
      </c>
      <c r="N140" s="59" t="s">
        <v>43</v>
      </c>
      <c r="O140" s="67">
        <v>74</v>
      </c>
      <c r="Q140" s="13">
        <v>2035</v>
      </c>
      <c r="S140"/>
    </row>
    <row r="141" spans="1:19" x14ac:dyDescent="0.25">
      <c r="A141"/>
      <c r="B141"/>
      <c r="C141"/>
      <c r="D141"/>
      <c r="E141"/>
      <c r="F141"/>
      <c r="G141"/>
      <c r="J141" s="34" t="s">
        <v>200</v>
      </c>
      <c r="K141" t="s">
        <v>279</v>
      </c>
      <c r="L141" s="31" t="s">
        <v>280</v>
      </c>
      <c r="M141" s="31" t="s">
        <v>205</v>
      </c>
      <c r="N141" s="31"/>
      <c r="O141" s="67">
        <v>159</v>
      </c>
      <c r="Q141" s="13">
        <v>2035</v>
      </c>
      <c r="S141"/>
    </row>
    <row r="142" spans="1:19" x14ac:dyDescent="0.25">
      <c r="A142"/>
      <c r="B142"/>
      <c r="C142"/>
      <c r="D142"/>
      <c r="E142"/>
      <c r="F142"/>
      <c r="G142"/>
      <c r="J142" s="34" t="s">
        <v>200</v>
      </c>
      <c r="K142" t="s">
        <v>281</v>
      </c>
      <c r="L142" s="31" t="s">
        <v>280</v>
      </c>
      <c r="M142" s="31" t="s">
        <v>203</v>
      </c>
      <c r="N142" s="31"/>
      <c r="O142" s="67">
        <v>55</v>
      </c>
      <c r="Q142" s="13">
        <v>2025</v>
      </c>
      <c r="S142"/>
    </row>
    <row r="143" spans="1:19" x14ac:dyDescent="0.25">
      <c r="A143"/>
      <c r="B143"/>
      <c r="C143"/>
      <c r="D143"/>
      <c r="E143"/>
      <c r="F143"/>
      <c r="G143"/>
      <c r="J143" s="34" t="s">
        <v>200</v>
      </c>
      <c r="K143" t="s">
        <v>282</v>
      </c>
      <c r="L143" s="31" t="s">
        <v>1296</v>
      </c>
      <c r="M143" s="31" t="s">
        <v>205</v>
      </c>
      <c r="N143" s="31"/>
      <c r="O143" s="67">
        <v>40</v>
      </c>
      <c r="Q143" s="13">
        <v>2035</v>
      </c>
      <c r="S143"/>
    </row>
    <row r="144" spans="1:19" x14ac:dyDescent="0.25">
      <c r="A144"/>
      <c r="B144"/>
      <c r="C144"/>
      <c r="D144"/>
      <c r="E144"/>
      <c r="F144"/>
      <c r="G144"/>
      <c r="J144" s="34" t="s">
        <v>200</v>
      </c>
      <c r="K144" t="s">
        <v>283</v>
      </c>
      <c r="L144" s="31" t="s">
        <v>1296</v>
      </c>
      <c r="M144" s="31" t="s">
        <v>203</v>
      </c>
      <c r="N144" s="31"/>
      <c r="O144" s="67">
        <v>14</v>
      </c>
      <c r="Q144" s="13">
        <v>2025</v>
      </c>
      <c r="S144"/>
    </row>
    <row r="145" spans="1:19" x14ac:dyDescent="0.25">
      <c r="A145"/>
      <c r="B145"/>
      <c r="C145"/>
      <c r="D145"/>
      <c r="E145"/>
      <c r="F145"/>
      <c r="G145"/>
      <c r="J145" s="34" t="s">
        <v>200</v>
      </c>
      <c r="K145" t="s">
        <v>287</v>
      </c>
      <c r="L145" s="31" t="s">
        <v>288</v>
      </c>
      <c r="M145" s="31" t="s">
        <v>203</v>
      </c>
      <c r="N145" s="31" t="s">
        <v>43</v>
      </c>
      <c r="O145" s="67">
        <v>112</v>
      </c>
      <c r="Q145" s="13">
        <v>2025</v>
      </c>
      <c r="S145"/>
    </row>
    <row r="146" spans="1:19" x14ac:dyDescent="0.25">
      <c r="A146"/>
      <c r="B146"/>
      <c r="C146"/>
      <c r="D146"/>
      <c r="E146"/>
      <c r="F146"/>
      <c r="G146"/>
      <c r="J146" s="34" t="s">
        <v>200</v>
      </c>
      <c r="K146" t="s">
        <v>289</v>
      </c>
      <c r="L146" s="31" t="s">
        <v>288</v>
      </c>
      <c r="M146" s="31" t="s">
        <v>205</v>
      </c>
      <c r="N146" s="31" t="s">
        <v>43</v>
      </c>
      <c r="O146" s="67">
        <v>388</v>
      </c>
      <c r="Q146" s="13">
        <v>2035</v>
      </c>
      <c r="S146"/>
    </row>
    <row r="147" spans="1:19" x14ac:dyDescent="0.25">
      <c r="A147"/>
      <c r="B147"/>
      <c r="C147"/>
      <c r="D147"/>
      <c r="E147"/>
      <c r="F147"/>
      <c r="G147"/>
      <c r="J147" s="34" t="s">
        <v>200</v>
      </c>
      <c r="K147" t="s">
        <v>302</v>
      </c>
      <c r="L147" s="31" t="s">
        <v>303</v>
      </c>
      <c r="M147" s="31" t="s">
        <v>203</v>
      </c>
      <c r="N147" s="31" t="s">
        <v>43</v>
      </c>
      <c r="O147" s="67">
        <v>73</v>
      </c>
      <c r="Q147" s="13">
        <v>2025</v>
      </c>
      <c r="S147"/>
    </row>
    <row r="148" spans="1:19" x14ac:dyDescent="0.25">
      <c r="A148"/>
      <c r="B148"/>
      <c r="C148"/>
      <c r="D148"/>
      <c r="E148"/>
      <c r="F148"/>
      <c r="G148"/>
      <c r="J148" s="34" t="s">
        <v>200</v>
      </c>
      <c r="K148" t="s">
        <v>304</v>
      </c>
      <c r="L148" s="31" t="s">
        <v>303</v>
      </c>
      <c r="M148" s="31" t="s">
        <v>205</v>
      </c>
      <c r="N148" s="31" t="s">
        <v>43</v>
      </c>
      <c r="O148" s="67">
        <v>255</v>
      </c>
      <c r="Q148" s="13">
        <v>2035</v>
      </c>
      <c r="S148"/>
    </row>
    <row r="149" spans="1:19" x14ac:dyDescent="0.25">
      <c r="A149"/>
      <c r="B149"/>
      <c r="C149"/>
      <c r="D149"/>
      <c r="E149"/>
      <c r="F149"/>
      <c r="G149"/>
      <c r="J149" s="34" t="s">
        <v>200</v>
      </c>
      <c r="K149" t="s">
        <v>305</v>
      </c>
      <c r="L149" s="31" t="s">
        <v>148</v>
      </c>
      <c r="M149" s="31" t="s">
        <v>203</v>
      </c>
      <c r="N149" s="31" t="s">
        <v>43</v>
      </c>
      <c r="O149" s="67">
        <v>35</v>
      </c>
      <c r="Q149" s="13">
        <v>2025</v>
      </c>
      <c r="S149"/>
    </row>
    <row r="150" spans="1:19" x14ac:dyDescent="0.25">
      <c r="A150"/>
      <c r="B150"/>
      <c r="C150"/>
      <c r="D150"/>
      <c r="E150"/>
      <c r="F150"/>
      <c r="G150"/>
      <c r="J150" s="34" t="s">
        <v>200</v>
      </c>
      <c r="K150" t="s">
        <v>306</v>
      </c>
      <c r="L150" s="31" t="s">
        <v>148</v>
      </c>
      <c r="M150" s="31" t="s">
        <v>205</v>
      </c>
      <c r="N150" s="31" t="s">
        <v>43</v>
      </c>
      <c r="O150" s="67">
        <v>180</v>
      </c>
      <c r="Q150" s="13">
        <v>2035</v>
      </c>
      <c r="S150"/>
    </row>
    <row r="151" spans="1:19" x14ac:dyDescent="0.25">
      <c r="A151"/>
      <c r="B151"/>
      <c r="C151"/>
      <c r="D151"/>
      <c r="E151"/>
      <c r="F151"/>
      <c r="G151"/>
      <c r="J151" s="34" t="s">
        <v>200</v>
      </c>
      <c r="K151" t="s">
        <v>312</v>
      </c>
      <c r="L151" s="31" t="s">
        <v>313</v>
      </c>
      <c r="M151" s="31" t="s">
        <v>203</v>
      </c>
      <c r="N151" s="59" t="s">
        <v>43</v>
      </c>
      <c r="O151" s="67">
        <v>19</v>
      </c>
      <c r="Q151" s="13">
        <v>2025</v>
      </c>
      <c r="S151"/>
    </row>
    <row r="152" spans="1:19" x14ac:dyDescent="0.25">
      <c r="A152"/>
      <c r="B152"/>
      <c r="C152"/>
      <c r="D152"/>
      <c r="E152"/>
      <c r="F152"/>
      <c r="G152"/>
      <c r="J152" s="34" t="s">
        <v>200</v>
      </c>
      <c r="K152" t="s">
        <v>314</v>
      </c>
      <c r="L152" s="31" t="s">
        <v>313</v>
      </c>
      <c r="M152" s="31" t="s">
        <v>205</v>
      </c>
      <c r="N152" s="59" t="s">
        <v>43</v>
      </c>
      <c r="O152" s="67">
        <v>101</v>
      </c>
      <c r="Q152" s="13">
        <v>2035</v>
      </c>
      <c r="S152"/>
    </row>
    <row r="153" spans="1:19" x14ac:dyDescent="0.25">
      <c r="A153"/>
      <c r="B153"/>
      <c r="C153"/>
      <c r="D153"/>
      <c r="E153"/>
      <c r="F153"/>
      <c r="G153"/>
      <c r="J153" s="34" t="s">
        <v>200</v>
      </c>
      <c r="K153" t="s">
        <v>318</v>
      </c>
      <c r="L153" s="31" t="s">
        <v>319</v>
      </c>
      <c r="M153" s="31" t="s">
        <v>203</v>
      </c>
      <c r="N153" s="59" t="s">
        <v>148</v>
      </c>
      <c r="O153" s="67">
        <v>30</v>
      </c>
      <c r="Q153" s="13">
        <v>2025</v>
      </c>
      <c r="S153"/>
    </row>
    <row r="154" spans="1:19" x14ac:dyDescent="0.25">
      <c r="A154"/>
      <c r="B154"/>
      <c r="C154"/>
      <c r="D154"/>
      <c r="E154"/>
      <c r="F154"/>
      <c r="G154"/>
      <c r="J154" s="34" t="s">
        <v>200</v>
      </c>
      <c r="K154" t="s">
        <v>320</v>
      </c>
      <c r="L154" s="31" t="s">
        <v>319</v>
      </c>
      <c r="M154" s="31" t="s">
        <v>205</v>
      </c>
      <c r="N154" s="59" t="s">
        <v>148</v>
      </c>
      <c r="O154" s="67">
        <v>157</v>
      </c>
      <c r="Q154" s="13">
        <v>2035</v>
      </c>
      <c r="S154"/>
    </row>
    <row r="155" spans="1:19" x14ac:dyDescent="0.25">
      <c r="A155"/>
      <c r="B155"/>
      <c r="C155"/>
      <c r="D155"/>
      <c r="E155"/>
      <c r="F155"/>
      <c r="G155"/>
      <c r="J155" s="114"/>
      <c r="K155" s="110"/>
      <c r="L155" s="110" t="s">
        <v>1295</v>
      </c>
      <c r="M155" s="110"/>
      <c r="N155" s="119"/>
      <c r="O155" s="112">
        <f>SUM(O125:O154)</f>
        <v>4772</v>
      </c>
      <c r="P155" s="112"/>
      <c r="Q155" s="114"/>
      <c r="S155"/>
    </row>
    <row r="156" spans="1:19" x14ac:dyDescent="0.25">
      <c r="A156" s="26" t="s">
        <v>1302</v>
      </c>
      <c r="B156" s="26"/>
      <c r="C156" s="26"/>
      <c r="D156" s="26"/>
      <c r="E156" s="74"/>
      <c r="F156" s="74"/>
      <c r="G156" s="26"/>
      <c r="J156" s="26"/>
      <c r="K156" s="26"/>
      <c r="L156" s="26"/>
      <c r="M156" s="26"/>
      <c r="N156" s="26"/>
      <c r="O156" s="65"/>
      <c r="P156" s="65"/>
      <c r="Q156" s="27"/>
      <c r="S156"/>
    </row>
    <row r="157" spans="1:19" x14ac:dyDescent="0.25">
      <c r="A157" s="31" t="s">
        <v>325</v>
      </c>
      <c r="B157" s="37"/>
      <c r="C157" s="31" t="s">
        <v>326</v>
      </c>
      <c r="D157" s="31" t="s">
        <v>327</v>
      </c>
      <c r="E157" s="75">
        <v>1177</v>
      </c>
      <c r="F157" s="76">
        <v>2919</v>
      </c>
      <c r="G157" s="31">
        <v>2050</v>
      </c>
      <c r="J157" s="31"/>
      <c r="K157"/>
      <c r="L157" s="31"/>
      <c r="M157" s="31"/>
      <c r="N157" s="31"/>
      <c r="Q157" s="29"/>
      <c r="S157"/>
    </row>
    <row r="158" spans="1:19" x14ac:dyDescent="0.25">
      <c r="A158" s="31" t="s">
        <v>325</v>
      </c>
      <c r="B158" s="37"/>
      <c r="C158" s="31" t="s">
        <v>328</v>
      </c>
      <c r="D158" s="31" t="s">
        <v>329</v>
      </c>
      <c r="E158" s="75">
        <v>667</v>
      </c>
      <c r="F158" s="76">
        <v>1654</v>
      </c>
      <c r="G158" s="31">
        <v>2050</v>
      </c>
      <c r="J158" s="31"/>
      <c r="K158"/>
      <c r="L158" s="31"/>
      <c r="M158" s="31"/>
      <c r="N158" s="31"/>
      <c r="Q158" s="29"/>
      <c r="S158"/>
    </row>
    <row r="159" spans="1:19" x14ac:dyDescent="0.25">
      <c r="A159" s="31" t="s">
        <v>325</v>
      </c>
      <c r="B159" s="37"/>
      <c r="C159" s="31" t="s">
        <v>330</v>
      </c>
      <c r="D159" s="31" t="s">
        <v>331</v>
      </c>
      <c r="E159" s="75">
        <v>167</v>
      </c>
      <c r="F159" s="76">
        <v>413</v>
      </c>
      <c r="G159" s="31">
        <v>2050</v>
      </c>
      <c r="J159" s="31"/>
      <c r="K159"/>
      <c r="L159" s="31"/>
      <c r="M159" s="31"/>
      <c r="N159" s="31"/>
      <c r="Q159" s="29"/>
      <c r="S159"/>
    </row>
    <row r="160" spans="1:19" x14ac:dyDescent="0.25">
      <c r="A160" s="31" t="s">
        <v>325</v>
      </c>
      <c r="B160" s="37"/>
      <c r="C160" s="31" t="s">
        <v>332</v>
      </c>
      <c r="D160" s="31" t="s">
        <v>333</v>
      </c>
      <c r="E160" s="76">
        <v>131</v>
      </c>
      <c r="F160" s="76">
        <v>261</v>
      </c>
      <c r="G160" s="31">
        <v>2050</v>
      </c>
      <c r="J160" s="31"/>
      <c r="K160"/>
      <c r="L160" s="31"/>
      <c r="M160" s="31"/>
      <c r="N160" s="31"/>
      <c r="Q160" s="29"/>
      <c r="S160"/>
    </row>
    <row r="161" spans="1:19" x14ac:dyDescent="0.25">
      <c r="A161" s="110"/>
      <c r="B161" s="110"/>
      <c r="C161" s="110" t="s">
        <v>1283</v>
      </c>
      <c r="D161" s="110"/>
      <c r="E161" s="111">
        <f>SUM(E157:E160)</f>
        <v>2142</v>
      </c>
      <c r="F161" s="111">
        <f>SUM(F157:F160)</f>
        <v>5247</v>
      </c>
      <c r="G161" s="110"/>
      <c r="J161"/>
      <c r="K161"/>
      <c r="L161"/>
      <c r="M161"/>
      <c r="N161"/>
      <c r="O161">
        <f>SUM(O157:O160)</f>
        <v>0</v>
      </c>
      <c r="P161"/>
      <c r="Q161"/>
      <c r="S161"/>
    </row>
    <row r="162" spans="1:19" x14ac:dyDescent="0.25">
      <c r="A162" s="26" t="s">
        <v>334</v>
      </c>
      <c r="B162" s="26"/>
      <c r="C162" s="26"/>
      <c r="D162" s="26"/>
      <c r="E162" s="74"/>
      <c r="F162" s="74"/>
      <c r="G162" s="26"/>
      <c r="J162" s="26" t="s">
        <v>334</v>
      </c>
      <c r="K162" s="26"/>
      <c r="L162" s="26"/>
      <c r="M162" s="26"/>
      <c r="N162" s="26"/>
      <c r="O162" s="65"/>
      <c r="P162" s="65"/>
      <c r="Q162" s="27"/>
      <c r="S162"/>
    </row>
    <row r="163" spans="1:19" x14ac:dyDescent="0.25">
      <c r="A163" s="31" t="s">
        <v>334</v>
      </c>
      <c r="B163" s="37"/>
      <c r="C163" s="31" t="s">
        <v>335</v>
      </c>
      <c r="D163" s="31" t="s">
        <v>336</v>
      </c>
      <c r="E163" s="76">
        <v>106</v>
      </c>
      <c r="F163" s="76">
        <v>139</v>
      </c>
      <c r="G163" s="31">
        <v>2035</v>
      </c>
      <c r="J163" s="13"/>
      <c r="K163"/>
      <c r="L163" s="13"/>
      <c r="M163" s="13"/>
      <c r="N163" s="13"/>
      <c r="O163" s="13"/>
      <c r="P163" s="13"/>
      <c r="Q163" s="13"/>
      <c r="S163"/>
    </row>
    <row r="164" spans="1:19" x14ac:dyDescent="0.25">
      <c r="A164" s="31" t="s">
        <v>334</v>
      </c>
      <c r="B164" s="37"/>
      <c r="C164" s="31" t="s">
        <v>339</v>
      </c>
      <c r="D164" s="31" t="s">
        <v>340</v>
      </c>
      <c r="E164" s="76">
        <v>130</v>
      </c>
      <c r="F164" s="76">
        <v>326</v>
      </c>
      <c r="G164" s="31">
        <v>2050</v>
      </c>
      <c r="J164" s="34" t="s">
        <v>341</v>
      </c>
      <c r="K164" t="s">
        <v>342</v>
      </c>
      <c r="L164" s="31" t="s">
        <v>339</v>
      </c>
      <c r="M164" s="31" t="s">
        <v>340</v>
      </c>
      <c r="N164" s="60" t="s">
        <v>85</v>
      </c>
      <c r="O164" s="67">
        <v>181</v>
      </c>
      <c r="Q164" s="13">
        <v>2035</v>
      </c>
      <c r="S164"/>
    </row>
    <row r="165" spans="1:19" x14ac:dyDescent="0.25">
      <c r="A165" s="31"/>
      <c r="B165" s="37"/>
      <c r="C165" s="31"/>
      <c r="D165" s="31"/>
      <c r="G165" s="31"/>
      <c r="J165" s="34" t="s">
        <v>341</v>
      </c>
      <c r="K165" t="s">
        <v>343</v>
      </c>
      <c r="L165" s="31" t="s">
        <v>344</v>
      </c>
      <c r="M165" s="31" t="s">
        <v>345</v>
      </c>
      <c r="N165" s="60" t="s">
        <v>346</v>
      </c>
      <c r="O165" s="67">
        <v>202</v>
      </c>
      <c r="Q165" s="13">
        <v>2035</v>
      </c>
      <c r="S165"/>
    </row>
    <row r="166" spans="1:19" x14ac:dyDescent="0.25">
      <c r="A166" s="31"/>
      <c r="B166" s="37"/>
      <c r="C166" s="31"/>
      <c r="D166" s="31"/>
      <c r="G166" s="31"/>
      <c r="J166" s="34" t="s">
        <v>341</v>
      </c>
      <c r="K166" t="s">
        <v>347</v>
      </c>
      <c r="L166" s="31" t="s">
        <v>344</v>
      </c>
      <c r="M166" s="31" t="s">
        <v>348</v>
      </c>
      <c r="N166" s="60" t="s">
        <v>346</v>
      </c>
      <c r="O166" s="67">
        <v>202</v>
      </c>
      <c r="Q166" s="13">
        <v>2035</v>
      </c>
      <c r="S166"/>
    </row>
    <row r="167" spans="1:19" x14ac:dyDescent="0.25">
      <c r="A167" s="31"/>
      <c r="B167" s="37"/>
      <c r="C167" s="31"/>
      <c r="D167" s="31"/>
      <c r="G167" s="31"/>
      <c r="J167" s="34" t="s">
        <v>341</v>
      </c>
      <c r="K167" t="s">
        <v>349</v>
      </c>
      <c r="L167" s="31" t="s">
        <v>344</v>
      </c>
      <c r="M167" s="31" t="s">
        <v>350</v>
      </c>
      <c r="N167" s="60" t="s">
        <v>346</v>
      </c>
      <c r="O167" s="67">
        <v>202</v>
      </c>
      <c r="Q167" s="13">
        <v>2035</v>
      </c>
      <c r="S167"/>
    </row>
    <row r="168" spans="1:19" x14ac:dyDescent="0.25">
      <c r="A168" s="31"/>
      <c r="B168" s="37"/>
      <c r="C168" s="31"/>
      <c r="D168" s="31"/>
      <c r="G168" s="31"/>
      <c r="J168" s="34" t="s">
        <v>341</v>
      </c>
      <c r="K168" t="s">
        <v>351</v>
      </c>
      <c r="L168" s="31" t="s">
        <v>344</v>
      </c>
      <c r="M168" s="31" t="s">
        <v>352</v>
      </c>
      <c r="N168" s="60" t="s">
        <v>346</v>
      </c>
      <c r="O168" s="67">
        <v>202</v>
      </c>
      <c r="Q168" s="13">
        <v>2035</v>
      </c>
      <c r="S168"/>
    </row>
    <row r="169" spans="1:19" x14ac:dyDescent="0.25">
      <c r="A169" s="31"/>
      <c r="B169" s="37"/>
      <c r="C169" s="31"/>
      <c r="D169" s="31"/>
      <c r="G169" s="31"/>
      <c r="J169" s="34" t="s">
        <v>341</v>
      </c>
      <c r="K169" t="s">
        <v>353</v>
      </c>
      <c r="L169" s="31" t="s">
        <v>339</v>
      </c>
      <c r="M169" s="31" t="s">
        <v>345</v>
      </c>
      <c r="N169" s="60" t="s">
        <v>85</v>
      </c>
      <c r="O169" s="67">
        <v>196</v>
      </c>
      <c r="Q169" s="13">
        <v>2035</v>
      </c>
      <c r="S169"/>
    </row>
    <row r="170" spans="1:19" x14ac:dyDescent="0.25">
      <c r="A170" s="31"/>
      <c r="B170" s="37"/>
      <c r="C170" s="31"/>
      <c r="D170" s="31"/>
      <c r="G170" s="31"/>
      <c r="J170" s="34" t="s">
        <v>341</v>
      </c>
      <c r="K170" t="s">
        <v>354</v>
      </c>
      <c r="L170" s="31" t="s">
        <v>339</v>
      </c>
      <c r="M170" s="31" t="s">
        <v>348</v>
      </c>
      <c r="N170" s="60" t="s">
        <v>85</v>
      </c>
      <c r="O170" s="67">
        <v>196</v>
      </c>
      <c r="Q170" s="13">
        <v>2035</v>
      </c>
      <c r="S170"/>
    </row>
    <row r="171" spans="1:19" x14ac:dyDescent="0.25">
      <c r="A171" s="31"/>
      <c r="B171" s="37"/>
      <c r="C171" s="31"/>
      <c r="D171" s="31"/>
      <c r="G171" s="31"/>
      <c r="J171" s="34" t="s">
        <v>341</v>
      </c>
      <c r="K171" t="s">
        <v>355</v>
      </c>
      <c r="L171" s="31" t="s">
        <v>339</v>
      </c>
      <c r="M171" s="31" t="s">
        <v>350</v>
      </c>
      <c r="N171" s="60" t="s">
        <v>85</v>
      </c>
      <c r="O171" s="67">
        <v>196</v>
      </c>
      <c r="Q171" s="13">
        <v>2035</v>
      </c>
      <c r="S171"/>
    </row>
    <row r="172" spans="1:19" x14ac:dyDescent="0.25">
      <c r="A172" s="31"/>
      <c r="B172" s="37"/>
      <c r="C172" s="31"/>
      <c r="D172" s="31"/>
      <c r="G172" s="31"/>
      <c r="J172" s="34" t="s">
        <v>341</v>
      </c>
      <c r="K172" t="s">
        <v>356</v>
      </c>
      <c r="L172" s="31" t="s">
        <v>357</v>
      </c>
      <c r="M172" s="31" t="s">
        <v>350</v>
      </c>
      <c r="N172" s="60" t="s">
        <v>249</v>
      </c>
      <c r="O172" s="67">
        <v>239</v>
      </c>
      <c r="Q172" s="13">
        <v>2050</v>
      </c>
      <c r="S172"/>
    </row>
    <row r="173" spans="1:19" x14ac:dyDescent="0.25">
      <c r="A173" s="31"/>
      <c r="B173" s="37"/>
      <c r="C173" s="31"/>
      <c r="D173" s="31"/>
      <c r="G173" s="31"/>
      <c r="J173" s="34" t="s">
        <v>341</v>
      </c>
      <c r="K173" t="s">
        <v>358</v>
      </c>
      <c r="L173" s="31" t="s">
        <v>335</v>
      </c>
      <c r="M173" s="31" t="s">
        <v>336</v>
      </c>
      <c r="N173" s="60" t="s">
        <v>46</v>
      </c>
      <c r="O173" s="67">
        <v>147</v>
      </c>
      <c r="Q173" s="13">
        <v>2035</v>
      </c>
      <c r="S173"/>
    </row>
    <row r="174" spans="1:19" x14ac:dyDescent="0.25">
      <c r="A174" s="31"/>
      <c r="B174" s="37"/>
      <c r="C174" s="31"/>
      <c r="D174" s="31"/>
      <c r="G174" s="31"/>
      <c r="J174" s="34" t="s">
        <v>341</v>
      </c>
      <c r="K174" t="s">
        <v>359</v>
      </c>
      <c r="L174" s="31" t="s">
        <v>335</v>
      </c>
      <c r="M174" s="31" t="s">
        <v>350</v>
      </c>
      <c r="N174" s="60" t="s">
        <v>46</v>
      </c>
      <c r="O174" s="67">
        <v>147</v>
      </c>
      <c r="Q174" s="13">
        <v>2050</v>
      </c>
      <c r="S174"/>
    </row>
    <row r="175" spans="1:19" x14ac:dyDescent="0.25">
      <c r="A175" s="31" t="s">
        <v>334</v>
      </c>
      <c r="B175" s="37"/>
      <c r="C175" s="31" t="s">
        <v>360</v>
      </c>
      <c r="D175" s="31" t="s">
        <v>361</v>
      </c>
      <c r="E175" s="76">
        <v>253</v>
      </c>
      <c r="F175" s="76">
        <v>332</v>
      </c>
      <c r="G175" s="31">
        <v>2035</v>
      </c>
      <c r="J175" s="34" t="s">
        <v>341</v>
      </c>
      <c r="K175" t="s">
        <v>417</v>
      </c>
      <c r="L175" s="31" t="s">
        <v>1303</v>
      </c>
      <c r="M175" s="31" t="s">
        <v>418</v>
      </c>
      <c r="N175" s="60"/>
      <c r="O175" s="67">
        <v>352</v>
      </c>
      <c r="Q175" s="13">
        <v>2035</v>
      </c>
      <c r="S175"/>
    </row>
    <row r="176" spans="1:19" x14ac:dyDescent="0.25">
      <c r="A176" s="31" t="s">
        <v>334</v>
      </c>
      <c r="B176" s="37"/>
      <c r="C176" s="31" t="s">
        <v>364</v>
      </c>
      <c r="D176" s="31" t="s">
        <v>365</v>
      </c>
      <c r="E176" s="76">
        <v>51</v>
      </c>
      <c r="F176" s="76">
        <v>66</v>
      </c>
      <c r="G176" s="31">
        <v>2035</v>
      </c>
      <c r="J176" s="34" t="s">
        <v>341</v>
      </c>
      <c r="K176" t="s">
        <v>366</v>
      </c>
      <c r="L176" s="31" t="s">
        <v>364</v>
      </c>
      <c r="M176" s="31" t="s">
        <v>365</v>
      </c>
      <c r="N176" s="31" t="s">
        <v>43</v>
      </c>
      <c r="O176" s="67">
        <v>84</v>
      </c>
      <c r="Q176" s="13">
        <v>2035</v>
      </c>
      <c r="S176"/>
    </row>
    <row r="177" spans="1:19" x14ac:dyDescent="0.25">
      <c r="A177" s="31"/>
      <c r="B177" s="37"/>
      <c r="C177" s="31"/>
      <c r="D177" s="31"/>
      <c r="G177" s="31"/>
      <c r="J177" s="34" t="s">
        <v>341</v>
      </c>
      <c r="K177" t="s">
        <v>367</v>
      </c>
      <c r="L177" s="31" t="s">
        <v>96</v>
      </c>
      <c r="M177" s="31" t="s">
        <v>352</v>
      </c>
      <c r="N177" s="60" t="s">
        <v>368</v>
      </c>
      <c r="O177" s="67">
        <v>202</v>
      </c>
      <c r="Q177" s="13">
        <v>2050</v>
      </c>
      <c r="S177"/>
    </row>
    <row r="178" spans="1:19" x14ac:dyDescent="0.25">
      <c r="A178" s="31"/>
      <c r="B178" s="37"/>
      <c r="C178" s="31"/>
      <c r="D178" s="31"/>
      <c r="G178" s="31"/>
      <c r="J178" s="34" t="s">
        <v>341</v>
      </c>
      <c r="K178" t="s">
        <v>369</v>
      </c>
      <c r="L178" s="31" t="s">
        <v>96</v>
      </c>
      <c r="M178" s="31" t="s">
        <v>348</v>
      </c>
      <c r="N178" s="60" t="s">
        <v>368</v>
      </c>
      <c r="O178" s="67">
        <v>202</v>
      </c>
      <c r="Q178" s="13">
        <v>2050</v>
      </c>
      <c r="S178"/>
    </row>
    <row r="179" spans="1:19" x14ac:dyDescent="0.25">
      <c r="A179" s="31"/>
      <c r="B179" s="37"/>
      <c r="C179" s="31"/>
      <c r="D179" s="31"/>
      <c r="G179" s="31"/>
      <c r="J179" s="34" t="s">
        <v>341</v>
      </c>
      <c r="K179" t="s">
        <v>370</v>
      </c>
      <c r="L179" s="31" t="s">
        <v>371</v>
      </c>
      <c r="M179" s="31" t="s">
        <v>365</v>
      </c>
      <c r="N179" s="60" t="s">
        <v>126</v>
      </c>
      <c r="O179" s="67">
        <v>274</v>
      </c>
      <c r="Q179" s="13">
        <v>2035</v>
      </c>
      <c r="S179"/>
    </row>
    <row r="180" spans="1:19" x14ac:dyDescent="0.25">
      <c r="A180" s="31"/>
      <c r="B180" s="37"/>
      <c r="C180" s="31"/>
      <c r="D180" s="31"/>
      <c r="G180" s="31"/>
      <c r="J180" s="34" t="s">
        <v>341</v>
      </c>
      <c r="K180" t="s">
        <v>372</v>
      </c>
      <c r="L180" s="31" t="s">
        <v>371</v>
      </c>
      <c r="M180" s="31" t="s">
        <v>373</v>
      </c>
      <c r="N180" s="60" t="s">
        <v>126</v>
      </c>
      <c r="O180" s="67">
        <v>274</v>
      </c>
      <c r="Q180" s="13">
        <v>2035</v>
      </c>
      <c r="S180"/>
    </row>
    <row r="181" spans="1:19" x14ac:dyDescent="0.25">
      <c r="A181" s="31"/>
      <c r="B181" s="37"/>
      <c r="C181" s="31"/>
      <c r="D181" s="31"/>
      <c r="G181" s="31"/>
      <c r="J181" s="34" t="s">
        <v>341</v>
      </c>
      <c r="K181" t="s">
        <v>374</v>
      </c>
      <c r="L181" s="31" t="s">
        <v>375</v>
      </c>
      <c r="M181" s="31" t="s">
        <v>352</v>
      </c>
      <c r="N181" s="60" t="s">
        <v>43</v>
      </c>
      <c r="O181" s="67">
        <v>202</v>
      </c>
      <c r="Q181" s="13">
        <v>2050</v>
      </c>
      <c r="S181"/>
    </row>
    <row r="182" spans="1:19" x14ac:dyDescent="0.25">
      <c r="A182" s="31"/>
      <c r="B182" s="37"/>
      <c r="C182" s="31"/>
      <c r="D182" s="31"/>
      <c r="G182" s="31"/>
      <c r="J182" s="34" t="s">
        <v>341</v>
      </c>
      <c r="K182" t="s">
        <v>376</v>
      </c>
      <c r="L182" s="31" t="s">
        <v>375</v>
      </c>
      <c r="M182" s="31" t="s">
        <v>348</v>
      </c>
      <c r="N182" s="60" t="s">
        <v>43</v>
      </c>
      <c r="O182" s="67">
        <v>202</v>
      </c>
      <c r="Q182" s="13">
        <v>2050</v>
      </c>
      <c r="S182"/>
    </row>
    <row r="183" spans="1:19" x14ac:dyDescent="0.25">
      <c r="A183" s="31"/>
      <c r="B183" s="37"/>
      <c r="C183" s="31"/>
      <c r="D183" s="31"/>
      <c r="G183" s="31"/>
      <c r="J183" s="13"/>
      <c r="K183"/>
      <c r="L183" s="13"/>
      <c r="M183" s="13"/>
      <c r="N183" s="13"/>
      <c r="O183" s="13"/>
      <c r="P183" s="13"/>
      <c r="Q183" s="13"/>
      <c r="S183"/>
    </row>
    <row r="184" spans="1:19" x14ac:dyDescent="0.25">
      <c r="A184" s="31"/>
      <c r="B184" s="37"/>
      <c r="C184" s="31"/>
      <c r="D184" s="31"/>
      <c r="G184" s="31"/>
      <c r="J184" s="34" t="s">
        <v>341</v>
      </c>
      <c r="K184" t="s">
        <v>377</v>
      </c>
      <c r="L184" s="31" t="s">
        <v>378</v>
      </c>
      <c r="M184" s="31" t="s">
        <v>352</v>
      </c>
      <c r="N184" s="60" t="s">
        <v>43</v>
      </c>
      <c r="O184" s="67">
        <v>202</v>
      </c>
      <c r="Q184" s="13">
        <v>2050</v>
      </c>
      <c r="S184"/>
    </row>
    <row r="185" spans="1:19" x14ac:dyDescent="0.25">
      <c r="A185" s="31" t="s">
        <v>334</v>
      </c>
      <c r="B185" s="37"/>
      <c r="C185" s="31" t="s">
        <v>379</v>
      </c>
      <c r="D185" s="31" t="s">
        <v>345</v>
      </c>
      <c r="E185" s="76">
        <v>101</v>
      </c>
      <c r="F185" s="76">
        <v>133</v>
      </c>
      <c r="G185" s="31">
        <v>2035</v>
      </c>
      <c r="J185" s="34" t="s">
        <v>341</v>
      </c>
      <c r="K185" t="s">
        <v>380</v>
      </c>
      <c r="L185" s="31" t="s">
        <v>379</v>
      </c>
      <c r="M185" s="31" t="s">
        <v>345</v>
      </c>
      <c r="N185" s="60" t="s">
        <v>126</v>
      </c>
      <c r="O185" s="67">
        <v>140</v>
      </c>
      <c r="Q185" s="13">
        <v>2035</v>
      </c>
      <c r="S185"/>
    </row>
    <row r="186" spans="1:19" x14ac:dyDescent="0.25">
      <c r="A186" s="31" t="s">
        <v>334</v>
      </c>
      <c r="B186" s="37"/>
      <c r="C186" s="31" t="s">
        <v>115</v>
      </c>
      <c r="D186" s="31" t="s">
        <v>340</v>
      </c>
      <c r="E186" s="76">
        <v>91</v>
      </c>
      <c r="F186" s="76">
        <v>181</v>
      </c>
      <c r="G186" s="31" t="s">
        <v>1289</v>
      </c>
      <c r="J186" s="34"/>
      <c r="K186"/>
      <c r="L186" s="31"/>
      <c r="M186" s="31"/>
      <c r="N186" s="60"/>
      <c r="Q186" s="13"/>
      <c r="S186"/>
    </row>
    <row r="187" spans="1:19" x14ac:dyDescent="0.25">
      <c r="A187" s="31"/>
      <c r="B187" s="37"/>
      <c r="C187" s="31"/>
      <c r="D187" s="31"/>
      <c r="G187" s="31"/>
      <c r="J187" s="34" t="s">
        <v>341</v>
      </c>
      <c r="K187" t="s">
        <v>381</v>
      </c>
      <c r="L187" s="31" t="s">
        <v>382</v>
      </c>
      <c r="M187" s="31" t="s">
        <v>348</v>
      </c>
      <c r="N187" s="60" t="s">
        <v>133</v>
      </c>
      <c r="O187" s="67">
        <v>202</v>
      </c>
      <c r="Q187" s="13">
        <v>2035</v>
      </c>
      <c r="S187"/>
    </row>
    <row r="188" spans="1:19" x14ac:dyDescent="0.25">
      <c r="A188" s="31"/>
      <c r="B188" s="37"/>
      <c r="C188" s="31"/>
      <c r="D188" s="31"/>
      <c r="G188" s="31"/>
      <c r="J188" s="34" t="s">
        <v>341</v>
      </c>
      <c r="K188" t="s">
        <v>383</v>
      </c>
      <c r="L188" s="31" t="s">
        <v>382</v>
      </c>
      <c r="M188" s="31" t="s">
        <v>352</v>
      </c>
      <c r="N188" s="60" t="s">
        <v>133</v>
      </c>
      <c r="O188" s="67">
        <v>202</v>
      </c>
      <c r="Q188" s="13">
        <v>2035</v>
      </c>
      <c r="S188"/>
    </row>
    <row r="189" spans="1:19" x14ac:dyDescent="0.25">
      <c r="A189" s="31"/>
      <c r="B189" s="37"/>
      <c r="C189" s="31"/>
      <c r="D189" s="31"/>
      <c r="G189" s="31"/>
      <c r="J189" s="34" t="s">
        <v>341</v>
      </c>
      <c r="K189" t="s">
        <v>384</v>
      </c>
      <c r="L189" s="31" t="s">
        <v>382</v>
      </c>
      <c r="M189" s="31" t="s">
        <v>345</v>
      </c>
      <c r="N189" s="60" t="s">
        <v>133</v>
      </c>
      <c r="O189" s="67">
        <v>202</v>
      </c>
      <c r="Q189" s="13">
        <v>2050</v>
      </c>
      <c r="S189"/>
    </row>
    <row r="190" spans="1:19" x14ac:dyDescent="0.25">
      <c r="A190" s="31"/>
      <c r="B190" s="37"/>
      <c r="C190" s="31"/>
      <c r="D190" s="31"/>
      <c r="G190" s="31"/>
      <c r="J190" s="34" t="s">
        <v>341</v>
      </c>
      <c r="K190" t="s">
        <v>385</v>
      </c>
      <c r="L190" s="31" t="s">
        <v>382</v>
      </c>
      <c r="M190" s="31" t="s">
        <v>350</v>
      </c>
      <c r="N190" s="60" t="s">
        <v>133</v>
      </c>
      <c r="O190" s="67">
        <v>202</v>
      </c>
      <c r="Q190" s="13">
        <v>2050</v>
      </c>
      <c r="S190"/>
    </row>
    <row r="191" spans="1:19" x14ac:dyDescent="0.25">
      <c r="A191" s="31"/>
      <c r="B191" s="37"/>
      <c r="C191" s="31"/>
      <c r="D191" s="31"/>
      <c r="G191" s="31"/>
      <c r="J191" s="34" t="s">
        <v>341</v>
      </c>
      <c r="K191" t="s">
        <v>386</v>
      </c>
      <c r="L191" s="31" t="s">
        <v>387</v>
      </c>
      <c r="M191" s="31" t="s">
        <v>365</v>
      </c>
      <c r="N191" s="31" t="s">
        <v>35</v>
      </c>
      <c r="O191" s="67">
        <v>112</v>
      </c>
      <c r="Q191" s="13">
        <v>2035</v>
      </c>
      <c r="S191"/>
    </row>
    <row r="192" spans="1:19" x14ac:dyDescent="0.25">
      <c r="A192" s="31"/>
      <c r="B192" s="37"/>
      <c r="C192" s="31"/>
      <c r="D192" s="31"/>
      <c r="G192" s="31"/>
      <c r="J192" s="34" t="s">
        <v>341</v>
      </c>
      <c r="K192" t="s">
        <v>388</v>
      </c>
      <c r="L192" s="31" t="s">
        <v>115</v>
      </c>
      <c r="M192" s="31" t="s">
        <v>340</v>
      </c>
      <c r="N192" s="60" t="s">
        <v>136</v>
      </c>
      <c r="O192" s="67">
        <v>149</v>
      </c>
      <c r="Q192" s="13">
        <v>2035</v>
      </c>
      <c r="S192"/>
    </row>
    <row r="193" spans="1:19" x14ac:dyDescent="0.25">
      <c r="A193" s="31"/>
      <c r="B193" s="37"/>
      <c r="C193" s="31"/>
      <c r="D193" s="31"/>
      <c r="G193" s="31"/>
      <c r="J193" s="34" t="s">
        <v>341</v>
      </c>
      <c r="K193" t="s">
        <v>389</v>
      </c>
      <c r="L193" s="31" t="s">
        <v>115</v>
      </c>
      <c r="M193" s="31" t="s">
        <v>345</v>
      </c>
      <c r="N193" s="60" t="s">
        <v>136</v>
      </c>
      <c r="O193" s="67">
        <v>126</v>
      </c>
      <c r="Q193" s="13">
        <v>2050</v>
      </c>
      <c r="S193"/>
    </row>
    <row r="194" spans="1:19" x14ac:dyDescent="0.25">
      <c r="A194" s="31"/>
      <c r="B194" s="37"/>
      <c r="C194" s="31"/>
      <c r="D194" s="31"/>
      <c r="G194" s="31"/>
      <c r="J194" s="34" t="s">
        <v>341</v>
      </c>
      <c r="K194" t="s">
        <v>390</v>
      </c>
      <c r="L194" s="31" t="s">
        <v>391</v>
      </c>
      <c r="M194" s="31" t="s">
        <v>352</v>
      </c>
      <c r="N194" s="60" t="s">
        <v>43</v>
      </c>
      <c r="O194" s="67">
        <v>219</v>
      </c>
      <c r="Q194" s="13">
        <v>2050</v>
      </c>
      <c r="S194"/>
    </row>
    <row r="195" spans="1:19" x14ac:dyDescent="0.25">
      <c r="A195" s="31"/>
      <c r="B195" s="37"/>
      <c r="C195" s="31"/>
      <c r="D195" s="31"/>
      <c r="G195" s="31"/>
      <c r="J195" s="34" t="s">
        <v>341</v>
      </c>
      <c r="K195" t="s">
        <v>392</v>
      </c>
      <c r="L195" s="31" t="s">
        <v>391</v>
      </c>
      <c r="M195" s="31" t="s">
        <v>348</v>
      </c>
      <c r="N195" s="60" t="s">
        <v>43</v>
      </c>
      <c r="O195" s="67">
        <v>219</v>
      </c>
      <c r="Q195" s="13">
        <v>2050</v>
      </c>
      <c r="S195"/>
    </row>
    <row r="196" spans="1:19" x14ac:dyDescent="0.25">
      <c r="A196" s="31"/>
      <c r="B196" s="37"/>
      <c r="C196" s="31"/>
      <c r="D196" s="31"/>
      <c r="G196" s="31"/>
      <c r="J196" s="34" t="s">
        <v>341</v>
      </c>
      <c r="K196" t="s">
        <v>393</v>
      </c>
      <c r="L196" s="31" t="s">
        <v>394</v>
      </c>
      <c r="M196" s="31" t="s">
        <v>365</v>
      </c>
      <c r="N196" s="31" t="s">
        <v>43</v>
      </c>
      <c r="O196" s="67">
        <v>267</v>
      </c>
      <c r="Q196" s="13">
        <v>2035</v>
      </c>
      <c r="S196"/>
    </row>
    <row r="197" spans="1:19" x14ac:dyDescent="0.25">
      <c r="A197" s="31"/>
      <c r="B197" s="37"/>
      <c r="C197" s="31"/>
      <c r="D197" s="31"/>
      <c r="G197" s="31"/>
      <c r="J197" s="34" t="s">
        <v>341</v>
      </c>
      <c r="K197" t="s">
        <v>395</v>
      </c>
      <c r="L197" s="31" t="s">
        <v>396</v>
      </c>
      <c r="M197" s="31" t="s">
        <v>350</v>
      </c>
      <c r="N197" s="31" t="s">
        <v>43</v>
      </c>
      <c r="O197" s="67">
        <v>202</v>
      </c>
      <c r="Q197" s="13">
        <v>2050</v>
      </c>
      <c r="S197"/>
    </row>
    <row r="198" spans="1:19" x14ac:dyDescent="0.25">
      <c r="A198" s="31"/>
      <c r="B198" s="37"/>
      <c r="C198" s="31"/>
      <c r="D198" s="31"/>
      <c r="G198" s="31"/>
      <c r="J198" s="34" t="s">
        <v>341</v>
      </c>
      <c r="K198" t="s">
        <v>397</v>
      </c>
      <c r="L198" s="31" t="s">
        <v>396</v>
      </c>
      <c r="M198" s="31" t="s">
        <v>352</v>
      </c>
      <c r="N198" s="31" t="s">
        <v>43</v>
      </c>
      <c r="O198" s="67">
        <v>202</v>
      </c>
      <c r="Q198" s="13">
        <v>2050</v>
      </c>
      <c r="S198"/>
    </row>
    <row r="199" spans="1:19" x14ac:dyDescent="0.25">
      <c r="A199" s="31" t="s">
        <v>334</v>
      </c>
      <c r="B199" s="37"/>
      <c r="C199" s="31" t="s">
        <v>398</v>
      </c>
      <c r="D199" s="31" t="s">
        <v>350</v>
      </c>
      <c r="E199" s="76">
        <v>71</v>
      </c>
      <c r="F199" s="76">
        <v>122</v>
      </c>
      <c r="G199" s="31">
        <v>2035</v>
      </c>
      <c r="J199" s="31"/>
      <c r="K199"/>
      <c r="L199" s="31"/>
      <c r="M199" s="31"/>
      <c r="N199" s="31"/>
      <c r="Q199" s="29"/>
      <c r="S199"/>
    </row>
    <row r="200" spans="1:19" x14ac:dyDescent="0.25">
      <c r="A200" s="31" t="s">
        <v>334</v>
      </c>
      <c r="B200" s="37"/>
      <c r="C200" s="31" t="s">
        <v>399</v>
      </c>
      <c r="D200" s="31" t="s">
        <v>365</v>
      </c>
      <c r="E200" s="76">
        <v>81</v>
      </c>
      <c r="F200" s="76">
        <v>106</v>
      </c>
      <c r="G200" s="31">
        <v>2035</v>
      </c>
      <c r="J200" s="31"/>
      <c r="K200"/>
      <c r="L200" s="31"/>
      <c r="M200" s="31"/>
      <c r="N200" s="31"/>
      <c r="Q200" s="29"/>
      <c r="S200"/>
    </row>
    <row r="201" spans="1:19" x14ac:dyDescent="0.25">
      <c r="A201" s="31"/>
      <c r="B201" s="37"/>
      <c r="C201" s="31"/>
      <c r="D201" s="31"/>
      <c r="G201" s="31"/>
      <c r="J201" s="34" t="s">
        <v>341</v>
      </c>
      <c r="K201" t="s">
        <v>400</v>
      </c>
      <c r="L201" s="31" t="s">
        <v>401</v>
      </c>
      <c r="M201" s="31" t="s">
        <v>345</v>
      </c>
      <c r="N201" s="60" t="s">
        <v>158</v>
      </c>
      <c r="O201" s="67">
        <v>202</v>
      </c>
      <c r="Q201" s="13">
        <v>2035</v>
      </c>
      <c r="S201"/>
    </row>
    <row r="202" spans="1:19" x14ac:dyDescent="0.25">
      <c r="A202" s="31"/>
      <c r="B202" s="37"/>
      <c r="C202" s="31"/>
      <c r="D202" s="31"/>
      <c r="G202" s="31"/>
      <c r="J202" s="34" t="s">
        <v>341</v>
      </c>
      <c r="K202" t="s">
        <v>402</v>
      </c>
      <c r="L202" s="31" t="s">
        <v>401</v>
      </c>
      <c r="M202" s="31" t="s">
        <v>348</v>
      </c>
      <c r="N202" s="60" t="s">
        <v>158</v>
      </c>
      <c r="O202" s="67">
        <v>202</v>
      </c>
      <c r="Q202" s="13">
        <v>2035</v>
      </c>
      <c r="S202"/>
    </row>
    <row r="203" spans="1:19" x14ac:dyDescent="0.25">
      <c r="A203" s="31"/>
      <c r="B203" s="37"/>
      <c r="C203" s="31"/>
      <c r="D203" s="31"/>
      <c r="G203" s="31"/>
      <c r="J203" s="34" t="s">
        <v>341</v>
      </c>
      <c r="K203" t="s">
        <v>403</v>
      </c>
      <c r="L203" s="31" t="s">
        <v>404</v>
      </c>
      <c r="M203" s="31" t="s">
        <v>345</v>
      </c>
      <c r="N203" s="60" t="s">
        <v>136</v>
      </c>
      <c r="O203" s="67">
        <v>202</v>
      </c>
      <c r="Q203" s="13">
        <v>2050</v>
      </c>
      <c r="S203"/>
    </row>
    <row r="204" spans="1:19" x14ac:dyDescent="0.25">
      <c r="A204" s="31"/>
      <c r="B204" s="37"/>
      <c r="C204" s="31"/>
      <c r="D204" s="31"/>
      <c r="G204" s="31"/>
      <c r="J204" s="34" t="s">
        <v>341</v>
      </c>
      <c r="K204" t="s">
        <v>405</v>
      </c>
      <c r="L204" s="31" t="s">
        <v>406</v>
      </c>
      <c r="M204" s="31" t="s">
        <v>407</v>
      </c>
      <c r="N204" s="31" t="s">
        <v>43</v>
      </c>
      <c r="O204" s="67">
        <v>202</v>
      </c>
      <c r="Q204" s="13">
        <v>2050</v>
      </c>
      <c r="S204"/>
    </row>
    <row r="205" spans="1:19" x14ac:dyDescent="0.25">
      <c r="A205" s="31"/>
      <c r="B205" s="37"/>
      <c r="C205" s="31"/>
      <c r="D205" s="31"/>
      <c r="G205" s="31"/>
      <c r="J205" s="34" t="s">
        <v>341</v>
      </c>
      <c r="K205" t="s">
        <v>408</v>
      </c>
      <c r="L205" s="31" t="s">
        <v>406</v>
      </c>
      <c r="M205" s="31" t="s">
        <v>345</v>
      </c>
      <c r="N205" s="31" t="s">
        <v>43</v>
      </c>
      <c r="O205" s="67">
        <v>202</v>
      </c>
      <c r="Q205" s="13">
        <v>2050</v>
      </c>
      <c r="S205"/>
    </row>
    <row r="206" spans="1:19" x14ac:dyDescent="0.25">
      <c r="A206" s="31"/>
      <c r="B206" s="37"/>
      <c r="C206" s="31"/>
      <c r="D206" s="31"/>
      <c r="G206" s="31"/>
      <c r="J206" s="34" t="s">
        <v>341</v>
      </c>
      <c r="K206" t="s">
        <v>409</v>
      </c>
      <c r="L206" s="31" t="s">
        <v>410</v>
      </c>
      <c r="M206" s="31" t="s">
        <v>345</v>
      </c>
      <c r="N206" s="31" t="s">
        <v>303</v>
      </c>
      <c r="O206" s="67">
        <v>203</v>
      </c>
      <c r="Q206" s="13">
        <v>2035</v>
      </c>
      <c r="S206"/>
    </row>
    <row r="207" spans="1:19" x14ac:dyDescent="0.25">
      <c r="A207" s="110"/>
      <c r="B207" s="110"/>
      <c r="C207" s="110" t="s">
        <v>1284</v>
      </c>
      <c r="D207" s="110"/>
      <c r="E207" s="111">
        <f>SUM(E163:E206)</f>
        <v>884</v>
      </c>
      <c r="F207" s="111">
        <f>SUM(F163:F206)</f>
        <v>1405</v>
      </c>
      <c r="G207" s="110"/>
      <c r="J207" s="110"/>
      <c r="K207" s="110"/>
      <c r="L207" s="110" t="s">
        <v>1284</v>
      </c>
      <c r="M207" s="110"/>
      <c r="N207" s="110"/>
      <c r="O207" s="111">
        <f>SUM(O163:O206)</f>
        <v>7761</v>
      </c>
      <c r="P207" s="112"/>
      <c r="Q207" s="29"/>
      <c r="S207"/>
    </row>
    <row r="208" spans="1:19" x14ac:dyDescent="0.25">
      <c r="A208" s="26" t="s">
        <v>411</v>
      </c>
      <c r="B208" s="26"/>
      <c r="C208" s="26"/>
      <c r="D208" s="26"/>
      <c r="E208" s="74"/>
      <c r="F208" s="74"/>
      <c r="G208" s="26"/>
      <c r="J208" s="26" t="s">
        <v>411</v>
      </c>
      <c r="K208" s="26"/>
      <c r="L208" s="26"/>
      <c r="M208" s="26"/>
      <c r="N208" s="26"/>
      <c r="O208" s="65"/>
      <c r="P208" s="65"/>
      <c r="Q208" s="27"/>
      <c r="S208"/>
    </row>
    <row r="209" spans="1:19" x14ac:dyDescent="0.25">
      <c r="A209" s="31" t="s">
        <v>411</v>
      </c>
      <c r="B209" s="37"/>
      <c r="C209" s="31" t="s">
        <v>357</v>
      </c>
      <c r="D209" s="31" t="s">
        <v>412</v>
      </c>
      <c r="E209" s="76">
        <v>101</v>
      </c>
      <c r="F209" s="76">
        <v>265</v>
      </c>
      <c r="G209" s="31">
        <v>2050</v>
      </c>
      <c r="J209" t="s">
        <v>94</v>
      </c>
      <c r="K209" t="s">
        <v>413</v>
      </c>
      <c r="L209" s="31" t="s">
        <v>357</v>
      </c>
      <c r="M209" s="31" t="s">
        <v>412</v>
      </c>
      <c r="N209" s="60" t="s">
        <v>174</v>
      </c>
      <c r="O209" s="67">
        <v>106</v>
      </c>
      <c r="Q209" s="29">
        <v>2050</v>
      </c>
      <c r="S209"/>
    </row>
    <row r="210" spans="1:19" x14ac:dyDescent="0.25">
      <c r="A210" s="31" t="s">
        <v>411</v>
      </c>
      <c r="B210" s="37"/>
      <c r="C210" s="31" t="s">
        <v>415</v>
      </c>
      <c r="D210" s="31" t="s">
        <v>340</v>
      </c>
      <c r="E210" s="76">
        <v>273</v>
      </c>
      <c r="F210" s="76">
        <v>411</v>
      </c>
      <c r="G210" s="31">
        <v>2035</v>
      </c>
      <c r="J210" t="s">
        <v>94</v>
      </c>
      <c r="K210" t="s">
        <v>414</v>
      </c>
      <c r="L210" s="31" t="s">
        <v>415</v>
      </c>
      <c r="M210" s="31" t="s">
        <v>340</v>
      </c>
      <c r="N210" s="60" t="s">
        <v>249</v>
      </c>
      <c r="O210" s="126">
        <v>379</v>
      </c>
      <c r="Q210" s="13">
        <v>2050</v>
      </c>
      <c r="S210"/>
    </row>
    <row r="211" spans="1:19" x14ac:dyDescent="0.25">
      <c r="A211" s="31" t="s">
        <v>411</v>
      </c>
      <c r="B211" s="37"/>
      <c r="C211" s="31" t="s">
        <v>360</v>
      </c>
      <c r="D211" s="31" t="s">
        <v>416</v>
      </c>
      <c r="E211" s="76">
        <v>273</v>
      </c>
      <c r="F211" s="76">
        <v>358</v>
      </c>
      <c r="G211" s="31">
        <v>2035</v>
      </c>
      <c r="J211"/>
      <c r="K211" t="s">
        <v>417</v>
      </c>
      <c r="L211" s="31" t="s">
        <v>360</v>
      </c>
      <c r="M211" s="31" t="s">
        <v>418</v>
      </c>
      <c r="N211" s="60" t="s">
        <v>43</v>
      </c>
      <c r="O211" s="126">
        <v>352</v>
      </c>
      <c r="Q211" s="13">
        <v>2035</v>
      </c>
      <c r="S211"/>
    </row>
    <row r="212" spans="1:19" x14ac:dyDescent="0.25">
      <c r="A212" s="31"/>
      <c r="B212" s="37"/>
      <c r="C212" s="31"/>
      <c r="D212" s="31"/>
      <c r="G212" s="31"/>
      <c r="J212" t="s">
        <v>94</v>
      </c>
      <c r="K212" t="s">
        <v>165</v>
      </c>
      <c r="L212" t="s">
        <v>166</v>
      </c>
      <c r="M212" t="s">
        <v>167</v>
      </c>
      <c r="N212" t="s">
        <v>168</v>
      </c>
      <c r="O212" s="95">
        <v>182</v>
      </c>
      <c r="P212"/>
      <c r="Q212" s="115">
        <v>2050</v>
      </c>
      <c r="S212"/>
    </row>
    <row r="213" spans="1:19" x14ac:dyDescent="0.25">
      <c r="A213" s="31"/>
      <c r="B213" s="37"/>
      <c r="C213" s="31"/>
      <c r="D213" s="31"/>
      <c r="G213" s="31"/>
      <c r="J213" t="s">
        <v>94</v>
      </c>
      <c r="K213" t="s">
        <v>95</v>
      </c>
      <c r="L213" t="s">
        <v>96</v>
      </c>
      <c r="M213" t="s">
        <v>97</v>
      </c>
      <c r="N213" t="s">
        <v>98</v>
      </c>
      <c r="O213" s="95">
        <v>449</v>
      </c>
      <c r="P213"/>
      <c r="Q213" s="115">
        <v>2050</v>
      </c>
      <c r="S213"/>
    </row>
    <row r="214" spans="1:19" x14ac:dyDescent="0.25">
      <c r="A214" s="31" t="s">
        <v>411</v>
      </c>
      <c r="B214" s="37"/>
      <c r="C214" s="31" t="s">
        <v>1294</v>
      </c>
      <c r="D214" s="31" t="s">
        <v>419</v>
      </c>
      <c r="E214" s="76">
        <v>26</v>
      </c>
      <c r="F214" s="76">
        <v>28</v>
      </c>
      <c r="G214" s="31">
        <v>2020</v>
      </c>
      <c r="J214"/>
      <c r="K214"/>
      <c r="L214" s="31"/>
      <c r="M214" s="31"/>
      <c r="N214" s="31"/>
      <c r="O214" s="126"/>
      <c r="Q214" s="29"/>
      <c r="S214"/>
    </row>
    <row r="215" spans="1:19" x14ac:dyDescent="0.25">
      <c r="A215" s="31" t="s">
        <v>411</v>
      </c>
      <c r="B215" s="37"/>
      <c r="C215" s="31" t="s">
        <v>1294</v>
      </c>
      <c r="D215" s="31" t="s">
        <v>420</v>
      </c>
      <c r="E215" s="76">
        <v>74</v>
      </c>
      <c r="F215" s="76">
        <v>90</v>
      </c>
      <c r="G215" s="31">
        <v>2035</v>
      </c>
      <c r="J215"/>
      <c r="K215"/>
      <c r="L215" s="31"/>
      <c r="M215" s="31"/>
      <c r="N215" s="31"/>
      <c r="O215" s="126"/>
      <c r="Q215" s="29"/>
      <c r="S215"/>
    </row>
    <row r="216" spans="1:19" x14ac:dyDescent="0.25">
      <c r="A216" s="31" t="s">
        <v>411</v>
      </c>
      <c r="B216" s="37"/>
      <c r="C216" s="31" t="s">
        <v>424</v>
      </c>
      <c r="D216" s="31" t="s">
        <v>421</v>
      </c>
      <c r="E216" s="76">
        <v>69</v>
      </c>
      <c r="F216" s="76">
        <v>88</v>
      </c>
      <c r="G216" s="31">
        <v>2035</v>
      </c>
      <c r="J216" t="s">
        <v>422</v>
      </c>
      <c r="K216" s="31" t="s">
        <v>423</v>
      </c>
      <c r="L216" s="31" t="s">
        <v>424</v>
      </c>
      <c r="M216" s="31" t="s">
        <v>425</v>
      </c>
      <c r="N216" s="60" t="s">
        <v>426</v>
      </c>
      <c r="O216" s="126">
        <v>96</v>
      </c>
      <c r="Q216" s="13">
        <v>2025</v>
      </c>
      <c r="S216"/>
    </row>
    <row r="217" spans="1:19" x14ac:dyDescent="0.25">
      <c r="A217" s="31" t="s">
        <v>411</v>
      </c>
      <c r="B217" s="37"/>
      <c r="C217" s="31" t="s">
        <v>424</v>
      </c>
      <c r="D217" s="31" t="s">
        <v>428</v>
      </c>
      <c r="E217" s="76">
        <v>81</v>
      </c>
      <c r="F217" s="76">
        <v>122</v>
      </c>
      <c r="G217" s="31">
        <v>2035</v>
      </c>
      <c r="J217" t="s">
        <v>94</v>
      </c>
      <c r="K217" s="31" t="s">
        <v>429</v>
      </c>
      <c r="L217" s="31" t="s">
        <v>424</v>
      </c>
      <c r="M217" s="31" t="s">
        <v>428</v>
      </c>
      <c r="N217" s="60" t="s">
        <v>426</v>
      </c>
      <c r="O217" s="67">
        <v>112</v>
      </c>
      <c r="Q217" s="13">
        <v>2050</v>
      </c>
      <c r="S217"/>
    </row>
    <row r="218" spans="1:19" x14ac:dyDescent="0.25">
      <c r="A218" s="110"/>
      <c r="B218" s="110"/>
      <c r="C218" s="110" t="s">
        <v>1285</v>
      </c>
      <c r="D218" s="110"/>
      <c r="E218" s="111">
        <f>SUM(E209:E217)</f>
        <v>897</v>
      </c>
      <c r="F218" s="111">
        <f>SUM(F209:F217)</f>
        <v>1362</v>
      </c>
      <c r="G218" s="110"/>
      <c r="J218" s="110"/>
      <c r="K218" s="110"/>
      <c r="L218" s="110" t="s">
        <v>1285</v>
      </c>
      <c r="M218" s="110"/>
      <c r="N218" s="110"/>
      <c r="O218" s="111">
        <f>SUM(O209:O217)</f>
        <v>1676</v>
      </c>
      <c r="P218" s="112"/>
      <c r="Q218" s="29"/>
      <c r="S218"/>
    </row>
    <row r="219" spans="1:19" x14ac:dyDescent="0.25">
      <c r="A219" s="26" t="s">
        <v>430</v>
      </c>
      <c r="B219" s="26"/>
      <c r="C219" s="26"/>
      <c r="D219" s="26"/>
      <c r="E219" s="74"/>
      <c r="F219" s="74"/>
      <c r="G219" s="26"/>
      <c r="J219" s="26" t="s">
        <v>1329</v>
      </c>
      <c r="K219" s="26"/>
      <c r="L219" s="26"/>
      <c r="M219" s="26"/>
      <c r="N219" s="26"/>
      <c r="O219" s="65"/>
      <c r="P219" s="65"/>
      <c r="Q219" s="27"/>
      <c r="S219"/>
    </row>
    <row r="220" spans="1:19" x14ac:dyDescent="0.25">
      <c r="A220" s="31" t="s">
        <v>430</v>
      </c>
      <c r="B220" s="37"/>
      <c r="C220" s="31" t="s">
        <v>431</v>
      </c>
      <c r="D220" s="31" t="s">
        <v>432</v>
      </c>
      <c r="E220" s="76">
        <v>0.5</v>
      </c>
      <c r="F220" s="76">
        <v>1.4</v>
      </c>
      <c r="G220" s="31">
        <v>2050</v>
      </c>
      <c r="J220" s="31"/>
      <c r="K220"/>
      <c r="L220" s="31"/>
      <c r="M220" s="31"/>
      <c r="N220" s="31"/>
      <c r="Q220" s="29"/>
      <c r="S220"/>
    </row>
    <row r="221" spans="1:19" x14ac:dyDescent="0.25">
      <c r="A221" s="31" t="s">
        <v>430</v>
      </c>
      <c r="B221" s="37"/>
      <c r="C221" s="31" t="s">
        <v>431</v>
      </c>
      <c r="D221" s="31" t="s">
        <v>433</v>
      </c>
      <c r="E221" s="76">
        <v>12</v>
      </c>
      <c r="F221" s="76">
        <v>32.5</v>
      </c>
      <c r="G221" s="31">
        <v>2050</v>
      </c>
      <c r="J221" s="31"/>
      <c r="K221"/>
      <c r="L221" s="31"/>
      <c r="M221" s="31"/>
      <c r="N221" s="31"/>
      <c r="Q221" s="29"/>
      <c r="S221"/>
    </row>
    <row r="222" spans="1:19" x14ac:dyDescent="0.25">
      <c r="A222" s="31"/>
      <c r="B222" s="37"/>
      <c r="C222" s="31"/>
      <c r="D222" s="31"/>
      <c r="G222" s="31"/>
      <c r="J222" s="31"/>
      <c r="K222" t="s">
        <v>434</v>
      </c>
      <c r="L222" s="31" t="s">
        <v>431</v>
      </c>
      <c r="M222" s="31" t="s">
        <v>435</v>
      </c>
      <c r="N222" s="60" t="s">
        <v>43</v>
      </c>
      <c r="O222" s="67">
        <v>27</v>
      </c>
      <c r="Q222" s="29">
        <v>2050</v>
      </c>
      <c r="S222"/>
    </row>
    <row r="223" spans="1:19" x14ac:dyDescent="0.25">
      <c r="A223" s="31" t="s">
        <v>430</v>
      </c>
      <c r="B223" s="37"/>
      <c r="C223" s="31" t="s">
        <v>436</v>
      </c>
      <c r="D223" s="31" t="s">
        <v>437</v>
      </c>
      <c r="E223" s="76">
        <v>3</v>
      </c>
      <c r="F223" s="76">
        <v>3.5</v>
      </c>
      <c r="G223" s="31">
        <v>2020</v>
      </c>
      <c r="J223" s="31"/>
      <c r="K223" t="s">
        <v>438</v>
      </c>
      <c r="L223" s="31" t="s">
        <v>439</v>
      </c>
      <c r="M223" s="31" t="s">
        <v>440</v>
      </c>
      <c r="N223" s="60" t="s">
        <v>43</v>
      </c>
      <c r="O223" s="67">
        <v>5</v>
      </c>
      <c r="Q223" s="29">
        <v>2035</v>
      </c>
      <c r="S223"/>
    </row>
    <row r="224" spans="1:19" x14ac:dyDescent="0.25">
      <c r="A224" s="31"/>
      <c r="B224" s="37"/>
      <c r="C224" s="31"/>
      <c r="D224" s="31"/>
      <c r="G224" s="31"/>
      <c r="J224" s="31"/>
      <c r="K224" t="s">
        <v>441</v>
      </c>
      <c r="L224" s="31" t="s">
        <v>442</v>
      </c>
      <c r="M224" s="31" t="s">
        <v>440</v>
      </c>
      <c r="N224" s="60" t="s">
        <v>43</v>
      </c>
      <c r="O224" s="67">
        <v>3</v>
      </c>
      <c r="Q224" s="29">
        <v>2025</v>
      </c>
      <c r="S224"/>
    </row>
    <row r="225" spans="1:19" x14ac:dyDescent="0.25">
      <c r="A225" s="31" t="s">
        <v>430</v>
      </c>
      <c r="B225" s="37"/>
      <c r="C225" s="31" t="s">
        <v>436</v>
      </c>
      <c r="D225" s="31" t="s">
        <v>443</v>
      </c>
      <c r="E225" s="76">
        <v>2</v>
      </c>
      <c r="F225" s="76">
        <v>2.4</v>
      </c>
      <c r="G225" s="31">
        <v>2020</v>
      </c>
      <c r="J225" s="31"/>
      <c r="K225"/>
      <c r="L225" s="31"/>
      <c r="M225" s="31"/>
      <c r="N225" s="31"/>
      <c r="Q225" s="29"/>
      <c r="S225"/>
    </row>
    <row r="226" spans="1:19" x14ac:dyDescent="0.25">
      <c r="A226" s="31" t="s">
        <v>430</v>
      </c>
      <c r="B226" s="37"/>
      <c r="C226" s="31" t="s">
        <v>436</v>
      </c>
      <c r="D226" s="31" t="s">
        <v>444</v>
      </c>
      <c r="E226" s="76">
        <v>5</v>
      </c>
      <c r="F226" s="76">
        <v>8.9</v>
      </c>
      <c r="G226" s="31">
        <v>2035</v>
      </c>
      <c r="J226" s="31"/>
      <c r="K226"/>
      <c r="L226" s="31"/>
      <c r="M226" s="31"/>
      <c r="N226" s="31"/>
      <c r="Q226" s="29"/>
      <c r="S226"/>
    </row>
    <row r="227" spans="1:19" x14ac:dyDescent="0.25">
      <c r="A227" s="31" t="s">
        <v>430</v>
      </c>
      <c r="B227" s="37"/>
      <c r="C227" s="31" t="s">
        <v>436</v>
      </c>
      <c r="D227" s="31" t="s">
        <v>444</v>
      </c>
      <c r="E227" s="76">
        <v>14</v>
      </c>
      <c r="F227" s="76">
        <v>25.1</v>
      </c>
      <c r="G227" s="31">
        <v>2035</v>
      </c>
      <c r="J227" s="31"/>
      <c r="K227"/>
      <c r="L227" s="31"/>
      <c r="M227" s="31"/>
      <c r="N227" s="31"/>
      <c r="Q227" s="29"/>
      <c r="S227"/>
    </row>
    <row r="228" spans="1:19" x14ac:dyDescent="0.25">
      <c r="A228" s="31" t="s">
        <v>430</v>
      </c>
      <c r="B228" s="37"/>
      <c r="C228" s="31" t="s">
        <v>445</v>
      </c>
      <c r="D228" s="31" t="s">
        <v>446</v>
      </c>
      <c r="E228" s="76">
        <v>3</v>
      </c>
      <c r="F228" s="76">
        <v>5.4</v>
      </c>
      <c r="G228" s="31">
        <v>2035</v>
      </c>
      <c r="J228" s="31"/>
      <c r="K228"/>
      <c r="L228" s="31"/>
      <c r="M228" s="31"/>
      <c r="N228" s="31"/>
      <c r="Q228" s="29"/>
      <c r="S228"/>
    </row>
    <row r="229" spans="1:19" x14ac:dyDescent="0.25">
      <c r="A229" s="31"/>
      <c r="B229" s="37"/>
      <c r="C229" s="31"/>
      <c r="D229" s="31"/>
      <c r="G229" s="31"/>
      <c r="J229" s="31"/>
      <c r="K229" t="s">
        <v>447</v>
      </c>
      <c r="L229" s="31" t="s">
        <v>448</v>
      </c>
      <c r="M229" s="31" t="s">
        <v>440</v>
      </c>
      <c r="N229" s="59" t="s">
        <v>154</v>
      </c>
      <c r="O229" s="67">
        <v>17</v>
      </c>
      <c r="Q229" s="29">
        <v>2035</v>
      </c>
      <c r="S229"/>
    </row>
    <row r="230" spans="1:19" x14ac:dyDescent="0.25">
      <c r="A230" s="31"/>
      <c r="B230" s="37"/>
      <c r="C230" s="31"/>
      <c r="D230" s="31"/>
      <c r="G230" s="31"/>
      <c r="J230" s="31"/>
      <c r="K230" t="s">
        <v>449</v>
      </c>
      <c r="L230" s="31" t="s">
        <v>450</v>
      </c>
      <c r="M230" s="31" t="s">
        <v>435</v>
      </c>
      <c r="N230" s="60" t="s">
        <v>43</v>
      </c>
      <c r="O230" s="67">
        <v>96</v>
      </c>
      <c r="Q230" s="29">
        <v>2050</v>
      </c>
      <c r="S230"/>
    </row>
    <row r="231" spans="1:19" x14ac:dyDescent="0.25">
      <c r="A231" s="31" t="s">
        <v>430</v>
      </c>
      <c r="B231" s="37"/>
      <c r="C231" s="31" t="s">
        <v>451</v>
      </c>
      <c r="D231" s="31" t="s">
        <v>452</v>
      </c>
      <c r="E231" s="76">
        <v>0.4</v>
      </c>
      <c r="F231" s="76">
        <v>0.8</v>
      </c>
      <c r="G231" s="31">
        <v>2050</v>
      </c>
      <c r="J231" s="31"/>
      <c r="K231"/>
      <c r="L231" s="13"/>
      <c r="M231" s="13"/>
      <c r="N231" s="13"/>
      <c r="O231" s="13"/>
      <c r="P231" s="13"/>
      <c r="Q231" s="13"/>
      <c r="S231"/>
    </row>
    <row r="232" spans="1:19" x14ac:dyDescent="0.25">
      <c r="A232" s="31"/>
      <c r="B232" s="37"/>
      <c r="C232" s="31"/>
      <c r="D232" s="31"/>
      <c r="G232" s="31"/>
      <c r="J232" s="31"/>
      <c r="K232" t="s">
        <v>453</v>
      </c>
      <c r="L232" s="31" t="s">
        <v>454</v>
      </c>
      <c r="M232" s="31" t="s">
        <v>435</v>
      </c>
      <c r="N232" s="60" t="s">
        <v>43</v>
      </c>
      <c r="O232" s="67">
        <v>61</v>
      </c>
      <c r="Q232" s="29">
        <v>2050</v>
      </c>
      <c r="S232"/>
    </row>
    <row r="233" spans="1:19" x14ac:dyDescent="0.25">
      <c r="A233" s="31" t="s">
        <v>430</v>
      </c>
      <c r="B233" s="37"/>
      <c r="C233" s="31" t="s">
        <v>455</v>
      </c>
      <c r="D233" s="31" t="s">
        <v>456</v>
      </c>
      <c r="E233" s="76">
        <v>1</v>
      </c>
      <c r="F233" s="76">
        <v>2.7</v>
      </c>
      <c r="G233" s="31">
        <v>2050</v>
      </c>
      <c r="J233" s="31"/>
      <c r="K233"/>
      <c r="L233" s="31"/>
      <c r="M233" s="31"/>
      <c r="N233" s="31"/>
      <c r="Q233" s="29"/>
      <c r="S233"/>
    </row>
    <row r="234" spans="1:19" x14ac:dyDescent="0.25">
      <c r="A234" s="31" t="s">
        <v>430</v>
      </c>
      <c r="B234" s="37"/>
      <c r="C234" s="31" t="s">
        <v>455</v>
      </c>
      <c r="D234" s="31" t="s">
        <v>457</v>
      </c>
      <c r="E234" s="76">
        <v>0.2</v>
      </c>
      <c r="F234" s="76">
        <v>0.3</v>
      </c>
      <c r="G234" s="31">
        <v>2050</v>
      </c>
      <c r="J234" s="31"/>
      <c r="K234"/>
      <c r="L234" s="31"/>
      <c r="M234" s="31"/>
      <c r="N234" s="31"/>
      <c r="Q234" s="29"/>
      <c r="S234"/>
    </row>
    <row r="235" spans="1:19" x14ac:dyDescent="0.25">
      <c r="A235" s="31" t="s">
        <v>430</v>
      </c>
      <c r="B235" s="37"/>
      <c r="C235" s="31" t="s">
        <v>455</v>
      </c>
      <c r="D235" s="31" t="s">
        <v>458</v>
      </c>
      <c r="E235" s="76">
        <v>6</v>
      </c>
      <c r="F235" s="76">
        <v>16.2</v>
      </c>
      <c r="G235" s="31">
        <v>2050</v>
      </c>
      <c r="J235" s="31"/>
      <c r="K235"/>
      <c r="L235" s="31"/>
      <c r="M235" s="31"/>
      <c r="N235" s="31"/>
      <c r="Q235" s="29"/>
      <c r="S235"/>
    </row>
    <row r="236" spans="1:19" x14ac:dyDescent="0.25">
      <c r="A236" s="31" t="s">
        <v>430</v>
      </c>
      <c r="B236" s="37"/>
      <c r="C236" s="31" t="s">
        <v>455</v>
      </c>
      <c r="D236" s="31" t="s">
        <v>459</v>
      </c>
      <c r="E236" s="76">
        <v>5</v>
      </c>
      <c r="F236" s="76">
        <v>13.5</v>
      </c>
      <c r="G236" s="31">
        <v>2050</v>
      </c>
      <c r="J236" s="31"/>
      <c r="K236"/>
      <c r="L236" s="31"/>
      <c r="M236" s="31"/>
      <c r="N236" s="31"/>
      <c r="Q236" s="29"/>
      <c r="S236"/>
    </row>
    <row r="237" spans="1:19" x14ac:dyDescent="0.25">
      <c r="A237" s="31"/>
      <c r="B237" s="37"/>
      <c r="C237" s="31"/>
      <c r="D237" s="31"/>
      <c r="G237" s="31"/>
      <c r="J237" s="31"/>
      <c r="K237" t="s">
        <v>460</v>
      </c>
      <c r="L237" s="31" t="s">
        <v>455</v>
      </c>
      <c r="M237" s="31" t="s">
        <v>435</v>
      </c>
      <c r="N237" s="59" t="s">
        <v>461</v>
      </c>
      <c r="O237" s="67">
        <v>65</v>
      </c>
      <c r="Q237" s="29">
        <v>2050</v>
      </c>
      <c r="S237"/>
    </row>
    <row r="238" spans="1:19" x14ac:dyDescent="0.25">
      <c r="A238" s="31"/>
      <c r="B238" s="37"/>
      <c r="C238" s="31"/>
      <c r="D238" s="31"/>
      <c r="G238" s="31"/>
      <c r="J238" s="31"/>
      <c r="K238" t="s">
        <v>462</v>
      </c>
      <c r="L238" s="31" t="s">
        <v>455</v>
      </c>
      <c r="M238" s="31" t="s">
        <v>463</v>
      </c>
      <c r="N238" s="59" t="s">
        <v>98</v>
      </c>
      <c r="O238" s="67">
        <v>37</v>
      </c>
      <c r="Q238" s="29">
        <v>2035</v>
      </c>
      <c r="S238"/>
    </row>
    <row r="239" spans="1:19" x14ac:dyDescent="0.25">
      <c r="A239" s="31"/>
      <c r="B239" s="37"/>
      <c r="C239" s="31"/>
      <c r="D239" s="31"/>
      <c r="G239" s="31"/>
      <c r="J239" s="31"/>
      <c r="K239"/>
      <c r="L239"/>
      <c r="M239"/>
      <c r="N239"/>
      <c r="O239"/>
      <c r="P239"/>
      <c r="Q239"/>
      <c r="S239"/>
    </row>
    <row r="240" spans="1:19" x14ac:dyDescent="0.25">
      <c r="A240" s="31" t="s">
        <v>430</v>
      </c>
      <c r="B240" s="37"/>
      <c r="C240" s="31" t="s">
        <v>464</v>
      </c>
      <c r="D240" s="31" t="s">
        <v>465</v>
      </c>
      <c r="E240" s="76">
        <v>0.4</v>
      </c>
      <c r="F240" s="76">
        <v>0.8</v>
      </c>
      <c r="G240" s="31">
        <v>2050</v>
      </c>
      <c r="J240" s="31"/>
      <c r="K240"/>
      <c r="L240" s="13"/>
      <c r="M240" s="13"/>
      <c r="N240" s="13"/>
      <c r="O240" s="13"/>
      <c r="P240" s="13"/>
      <c r="Q240" s="13"/>
      <c r="S240"/>
    </row>
    <row r="241" spans="1:19" x14ac:dyDescent="0.25">
      <c r="A241" s="31"/>
      <c r="B241" s="37"/>
      <c r="C241" s="31"/>
      <c r="D241" s="31"/>
      <c r="G241" s="31"/>
      <c r="J241" s="31"/>
      <c r="K241" t="s">
        <v>466</v>
      </c>
      <c r="L241" s="31" t="s">
        <v>467</v>
      </c>
      <c r="M241" s="31" t="s">
        <v>435</v>
      </c>
      <c r="N241" s="59" t="s">
        <v>468</v>
      </c>
      <c r="O241" s="67">
        <v>66</v>
      </c>
      <c r="Q241" s="29">
        <v>2035</v>
      </c>
      <c r="S241"/>
    </row>
    <row r="242" spans="1:19" x14ac:dyDescent="0.25">
      <c r="A242" s="31"/>
      <c r="B242" s="37"/>
      <c r="C242" s="31"/>
      <c r="D242" s="31"/>
      <c r="G242" s="31"/>
      <c r="J242" s="31"/>
      <c r="K242" t="s">
        <v>469</v>
      </c>
      <c r="L242" s="31" t="s">
        <v>470</v>
      </c>
      <c r="M242" s="31" t="s">
        <v>435</v>
      </c>
      <c r="N242" s="59" t="s">
        <v>98</v>
      </c>
      <c r="O242" s="67">
        <v>6</v>
      </c>
      <c r="Q242" s="29">
        <v>2035</v>
      </c>
      <c r="S242"/>
    </row>
    <row r="243" spans="1:19" x14ac:dyDescent="0.25">
      <c r="A243" s="31"/>
      <c r="B243" s="37"/>
      <c r="C243" s="31"/>
      <c r="D243" s="31"/>
      <c r="G243" s="31"/>
      <c r="J243" s="31"/>
      <c r="K243" t="s">
        <v>471</v>
      </c>
      <c r="L243" s="31" t="s">
        <v>472</v>
      </c>
      <c r="M243" s="31" t="s">
        <v>435</v>
      </c>
      <c r="N243" s="31" t="s">
        <v>303</v>
      </c>
      <c r="O243" s="67">
        <v>2</v>
      </c>
      <c r="Q243" s="29">
        <v>2050</v>
      </c>
      <c r="S243"/>
    </row>
    <row r="244" spans="1:19" x14ac:dyDescent="0.25">
      <c r="A244" s="31" t="s">
        <v>430</v>
      </c>
      <c r="B244" s="37"/>
      <c r="C244" s="31" t="s">
        <v>473</v>
      </c>
      <c r="D244" s="31" t="s">
        <v>474</v>
      </c>
      <c r="E244" s="76">
        <v>17</v>
      </c>
      <c r="F244" s="76">
        <v>46</v>
      </c>
      <c r="G244" s="31">
        <v>2050</v>
      </c>
      <c r="J244" s="31"/>
      <c r="K244" t="s">
        <v>475</v>
      </c>
      <c r="L244" s="31" t="s">
        <v>473</v>
      </c>
      <c r="M244" s="31" t="s">
        <v>435</v>
      </c>
      <c r="N244" s="31" t="s">
        <v>43</v>
      </c>
      <c r="O244" s="67">
        <v>34</v>
      </c>
      <c r="Q244" s="29">
        <v>2050</v>
      </c>
      <c r="S244"/>
    </row>
    <row r="245" spans="1:19" x14ac:dyDescent="0.25">
      <c r="A245" s="31" t="s">
        <v>430</v>
      </c>
      <c r="B245" s="37"/>
      <c r="C245" s="31" t="s">
        <v>476</v>
      </c>
      <c r="D245" s="31" t="s">
        <v>477</v>
      </c>
      <c r="E245" s="76">
        <v>11</v>
      </c>
      <c r="F245" s="76">
        <v>19.7</v>
      </c>
      <c r="G245" s="31">
        <v>2035</v>
      </c>
      <c r="J245" s="31"/>
      <c r="K245"/>
      <c r="L245" s="13"/>
      <c r="M245" s="13"/>
      <c r="N245" s="13"/>
      <c r="O245" s="13"/>
      <c r="P245" s="13"/>
      <c r="Q245" s="13"/>
      <c r="S245"/>
    </row>
    <row r="246" spans="1:19" x14ac:dyDescent="0.25">
      <c r="A246" s="31"/>
      <c r="B246" s="37"/>
      <c r="C246" s="31"/>
      <c r="D246" s="31"/>
      <c r="G246" s="31"/>
      <c r="J246" s="31"/>
      <c r="K246" t="s">
        <v>478</v>
      </c>
      <c r="L246" s="31" t="s">
        <v>479</v>
      </c>
      <c r="M246" s="31" t="s">
        <v>435</v>
      </c>
      <c r="N246" s="59" t="s">
        <v>174</v>
      </c>
      <c r="O246" s="67">
        <v>35</v>
      </c>
      <c r="Q246" s="29">
        <v>2035</v>
      </c>
      <c r="S246"/>
    </row>
    <row r="247" spans="1:19" x14ac:dyDescent="0.25">
      <c r="A247" s="31"/>
      <c r="B247" s="37"/>
      <c r="C247" s="31"/>
      <c r="D247" s="31"/>
      <c r="G247" s="31"/>
      <c r="J247" s="31"/>
      <c r="K247" t="s">
        <v>480</v>
      </c>
      <c r="L247" s="31" t="s">
        <v>481</v>
      </c>
      <c r="M247" s="31" t="s">
        <v>435</v>
      </c>
      <c r="N247" s="31" t="s">
        <v>43</v>
      </c>
      <c r="O247" s="67">
        <v>9</v>
      </c>
      <c r="Q247" s="29">
        <v>2035</v>
      </c>
      <c r="S247"/>
    </row>
    <row r="248" spans="1:19" x14ac:dyDescent="0.25">
      <c r="A248" s="31" t="s">
        <v>430</v>
      </c>
      <c r="B248" s="37"/>
      <c r="C248" s="31" t="s">
        <v>482</v>
      </c>
      <c r="D248" s="31" t="s">
        <v>477</v>
      </c>
      <c r="E248" s="76">
        <v>7</v>
      </c>
      <c r="F248" s="76">
        <v>12.5</v>
      </c>
      <c r="G248" s="31">
        <v>2035</v>
      </c>
      <c r="J248" s="31"/>
      <c r="K248"/>
      <c r="L248" s="31"/>
      <c r="M248" s="31"/>
      <c r="N248" s="31"/>
      <c r="Q248" s="29"/>
      <c r="S248"/>
    </row>
    <row r="249" spans="1:19" x14ac:dyDescent="0.25">
      <c r="A249" s="31"/>
      <c r="B249" s="37"/>
      <c r="C249" s="31"/>
      <c r="D249" s="31"/>
      <c r="G249" s="31"/>
      <c r="J249" s="31"/>
      <c r="K249" t="s">
        <v>483</v>
      </c>
      <c r="L249" s="31" t="s">
        <v>484</v>
      </c>
      <c r="M249" s="31" t="s">
        <v>435</v>
      </c>
      <c r="N249" s="59" t="s">
        <v>148</v>
      </c>
      <c r="O249" s="67">
        <v>22</v>
      </c>
      <c r="Q249" s="29">
        <v>2035</v>
      </c>
      <c r="S249"/>
    </row>
    <row r="250" spans="1:19" x14ac:dyDescent="0.25">
      <c r="A250" s="31" t="s">
        <v>430</v>
      </c>
      <c r="B250" s="37"/>
      <c r="C250" s="31" t="s">
        <v>485</v>
      </c>
      <c r="D250" s="31" t="s">
        <v>477</v>
      </c>
      <c r="E250" s="76">
        <v>12</v>
      </c>
      <c r="F250" s="76">
        <v>21.5</v>
      </c>
      <c r="G250" s="31">
        <v>2035</v>
      </c>
      <c r="J250" s="31"/>
      <c r="K250" t="s">
        <v>486</v>
      </c>
      <c r="L250" s="31" t="s">
        <v>485</v>
      </c>
      <c r="M250" s="31" t="s">
        <v>463</v>
      </c>
      <c r="N250" s="59" t="s">
        <v>98</v>
      </c>
      <c r="O250" s="67">
        <v>44</v>
      </c>
      <c r="Q250" s="29">
        <v>2035</v>
      </c>
      <c r="S250"/>
    </row>
    <row r="251" spans="1:19" x14ac:dyDescent="0.25">
      <c r="A251" s="31" t="s">
        <v>430</v>
      </c>
      <c r="B251" s="37"/>
      <c r="C251" s="31" t="s">
        <v>487</v>
      </c>
      <c r="D251" s="31" t="s">
        <v>488</v>
      </c>
      <c r="E251" s="76">
        <v>2</v>
      </c>
      <c r="F251" s="76">
        <v>5.4</v>
      </c>
      <c r="G251" s="31">
        <v>2050</v>
      </c>
      <c r="J251" s="31"/>
      <c r="K251" t="s">
        <v>489</v>
      </c>
      <c r="L251" s="31" t="s">
        <v>490</v>
      </c>
      <c r="M251" s="31" t="s">
        <v>463</v>
      </c>
      <c r="N251" s="59" t="s">
        <v>491</v>
      </c>
      <c r="O251" s="67">
        <v>52</v>
      </c>
      <c r="Q251" s="29">
        <v>2050</v>
      </c>
      <c r="S251"/>
    </row>
    <row r="252" spans="1:19" x14ac:dyDescent="0.25">
      <c r="A252" s="31" t="s">
        <v>430</v>
      </c>
      <c r="B252" s="37"/>
      <c r="C252" s="31" t="s">
        <v>492</v>
      </c>
      <c r="D252" s="31" t="s">
        <v>477</v>
      </c>
      <c r="E252" s="76">
        <v>8</v>
      </c>
      <c r="F252" s="76">
        <v>14.3</v>
      </c>
      <c r="G252" s="31">
        <v>2035</v>
      </c>
      <c r="J252" s="31"/>
      <c r="K252" t="s">
        <v>493</v>
      </c>
      <c r="L252" s="31" t="s">
        <v>494</v>
      </c>
      <c r="M252" s="31" t="s">
        <v>435</v>
      </c>
      <c r="N252" s="31" t="s">
        <v>43</v>
      </c>
      <c r="O252" s="67">
        <v>6</v>
      </c>
      <c r="Q252" s="29">
        <v>2035</v>
      </c>
      <c r="S252"/>
    </row>
    <row r="253" spans="1:19" x14ac:dyDescent="0.25">
      <c r="A253" s="31" t="s">
        <v>430</v>
      </c>
      <c r="B253" s="37"/>
      <c r="C253" s="31" t="s">
        <v>495</v>
      </c>
      <c r="D253" s="31" t="s">
        <v>496</v>
      </c>
      <c r="E253" s="76">
        <v>9</v>
      </c>
      <c r="F253" s="76">
        <v>16.100000000000001</v>
      </c>
      <c r="G253" s="31">
        <v>2035</v>
      </c>
      <c r="J253" s="31"/>
      <c r="K253" t="s">
        <v>497</v>
      </c>
      <c r="L253" s="31" t="s">
        <v>498</v>
      </c>
      <c r="M253" s="31" t="s">
        <v>440</v>
      </c>
      <c r="N253" s="59" t="s">
        <v>154</v>
      </c>
      <c r="O253" s="67">
        <v>31</v>
      </c>
      <c r="Q253" s="29">
        <v>2035</v>
      </c>
      <c r="S253"/>
    </row>
    <row r="254" spans="1:19" x14ac:dyDescent="0.25">
      <c r="A254" s="31" t="s">
        <v>430</v>
      </c>
      <c r="B254" s="37"/>
      <c r="C254" s="31" t="s">
        <v>495</v>
      </c>
      <c r="D254" s="31" t="s">
        <v>500</v>
      </c>
      <c r="E254" s="76">
        <v>4</v>
      </c>
      <c r="F254" s="76">
        <v>7.2</v>
      </c>
      <c r="G254" s="31">
        <v>2035</v>
      </c>
      <c r="J254" s="31"/>
      <c r="K254"/>
      <c r="L254" s="31"/>
      <c r="M254" s="31"/>
      <c r="N254" s="31"/>
      <c r="Q254" s="29"/>
      <c r="S254"/>
    </row>
    <row r="255" spans="1:19" x14ac:dyDescent="0.25">
      <c r="A255" s="31" t="s">
        <v>430</v>
      </c>
      <c r="B255" s="37"/>
      <c r="C255" s="31" t="s">
        <v>499</v>
      </c>
      <c r="D255" s="31" t="s">
        <v>501</v>
      </c>
      <c r="E255" s="76">
        <v>5</v>
      </c>
      <c r="F255" s="76">
        <v>8.9</v>
      </c>
      <c r="G255" s="31">
        <v>2035</v>
      </c>
      <c r="J255" s="31"/>
      <c r="K255" t="s">
        <v>502</v>
      </c>
      <c r="L255" s="31" t="s">
        <v>503</v>
      </c>
      <c r="M255" s="31" t="s">
        <v>440</v>
      </c>
      <c r="N255" s="59" t="s">
        <v>73</v>
      </c>
      <c r="O255" s="67">
        <v>8</v>
      </c>
      <c r="Q255" s="29">
        <v>2035</v>
      </c>
      <c r="S255"/>
    </row>
    <row r="256" spans="1:19" x14ac:dyDescent="0.25">
      <c r="A256" s="31" t="s">
        <v>430</v>
      </c>
      <c r="B256" s="37"/>
      <c r="C256" s="31" t="s">
        <v>499</v>
      </c>
      <c r="D256" s="31" t="s">
        <v>504</v>
      </c>
      <c r="E256" s="76">
        <v>3</v>
      </c>
      <c r="F256" s="76">
        <v>5.4</v>
      </c>
      <c r="G256" s="31">
        <v>2035</v>
      </c>
      <c r="J256" s="31"/>
      <c r="K256" t="s">
        <v>505</v>
      </c>
      <c r="L256" s="31" t="s">
        <v>506</v>
      </c>
      <c r="M256" s="31" t="s">
        <v>440</v>
      </c>
      <c r="N256" s="59" t="s">
        <v>73</v>
      </c>
      <c r="O256" s="67">
        <v>9</v>
      </c>
      <c r="Q256" s="29">
        <v>2035</v>
      </c>
      <c r="S256"/>
    </row>
    <row r="257" spans="1:19" x14ac:dyDescent="0.25">
      <c r="A257" s="31" t="s">
        <v>430</v>
      </c>
      <c r="B257" s="37"/>
      <c r="C257" s="31" t="s">
        <v>499</v>
      </c>
      <c r="D257" s="31" t="s">
        <v>507</v>
      </c>
      <c r="E257" s="76">
        <v>5</v>
      </c>
      <c r="F257" s="76">
        <v>8.9</v>
      </c>
      <c r="G257" s="31">
        <v>2035</v>
      </c>
      <c r="J257" s="31"/>
      <c r="K257" t="s">
        <v>508</v>
      </c>
      <c r="L257" s="31" t="s">
        <v>509</v>
      </c>
      <c r="M257" s="31" t="s">
        <v>440</v>
      </c>
      <c r="N257" s="59" t="s">
        <v>73</v>
      </c>
      <c r="O257" s="67">
        <v>11</v>
      </c>
      <c r="Q257" s="29">
        <v>2035</v>
      </c>
      <c r="S257"/>
    </row>
    <row r="258" spans="1:19" x14ac:dyDescent="0.25">
      <c r="A258" s="31" t="s">
        <v>430</v>
      </c>
      <c r="B258" s="37"/>
      <c r="C258" s="31" t="s">
        <v>510</v>
      </c>
      <c r="D258" s="31" t="s">
        <v>477</v>
      </c>
      <c r="E258" s="76">
        <v>0.4</v>
      </c>
      <c r="F258" s="76">
        <v>0.7</v>
      </c>
      <c r="G258" s="31">
        <v>2035</v>
      </c>
      <c r="J258" s="31"/>
      <c r="K258" t="s">
        <v>511</v>
      </c>
      <c r="L258" s="31" t="s">
        <v>510</v>
      </c>
      <c r="M258" s="31" t="s">
        <v>440</v>
      </c>
      <c r="N258" s="31" t="s">
        <v>249</v>
      </c>
      <c r="O258" s="67">
        <v>26</v>
      </c>
      <c r="Q258" s="29">
        <v>2035</v>
      </c>
      <c r="S258"/>
    </row>
    <row r="259" spans="1:19" x14ac:dyDescent="0.25">
      <c r="A259" s="31" t="s">
        <v>430</v>
      </c>
      <c r="B259" s="37"/>
      <c r="C259" s="31" t="s">
        <v>512</v>
      </c>
      <c r="D259" s="31" t="s">
        <v>513</v>
      </c>
      <c r="E259" s="76">
        <v>7</v>
      </c>
      <c r="F259" s="76">
        <v>8.3000000000000007</v>
      </c>
      <c r="G259" s="31">
        <v>2020</v>
      </c>
      <c r="J259" s="31"/>
      <c r="K259"/>
      <c r="L259" s="31"/>
      <c r="M259" s="31"/>
      <c r="N259" s="31"/>
      <c r="Q259" s="29"/>
      <c r="S259"/>
    </row>
    <row r="260" spans="1:19" x14ac:dyDescent="0.25">
      <c r="A260" s="31" t="s">
        <v>430</v>
      </c>
      <c r="B260" s="37"/>
      <c r="C260" s="31" t="s">
        <v>512</v>
      </c>
      <c r="D260" s="31" t="s">
        <v>514</v>
      </c>
      <c r="E260" s="76">
        <v>0.1</v>
      </c>
      <c r="F260" s="76">
        <v>0.1</v>
      </c>
      <c r="G260" s="31">
        <v>2020</v>
      </c>
      <c r="J260" s="31"/>
      <c r="K260"/>
      <c r="L260" s="31"/>
      <c r="M260" s="31"/>
      <c r="N260" s="31"/>
      <c r="Q260" s="29"/>
      <c r="S260"/>
    </row>
    <row r="261" spans="1:19" x14ac:dyDescent="0.25">
      <c r="A261" s="31" t="s">
        <v>430</v>
      </c>
      <c r="B261" s="37"/>
      <c r="C261" s="31" t="s">
        <v>512</v>
      </c>
      <c r="D261" s="31" t="s">
        <v>515</v>
      </c>
      <c r="E261" s="76">
        <v>5</v>
      </c>
      <c r="F261" s="76">
        <v>5.9</v>
      </c>
      <c r="G261" s="31">
        <v>2020</v>
      </c>
      <c r="J261" s="31"/>
      <c r="K261"/>
      <c r="L261" s="31"/>
      <c r="M261" s="31"/>
      <c r="N261" s="31"/>
      <c r="Q261" s="29"/>
      <c r="S261"/>
    </row>
    <row r="262" spans="1:19" x14ac:dyDescent="0.25">
      <c r="A262" s="31" t="s">
        <v>430</v>
      </c>
      <c r="B262" s="37"/>
      <c r="C262" s="31" t="s">
        <v>512</v>
      </c>
      <c r="D262" s="31" t="s">
        <v>516</v>
      </c>
      <c r="E262" s="76">
        <v>7</v>
      </c>
      <c r="F262" s="76">
        <v>12.5</v>
      </c>
      <c r="G262" s="31">
        <v>2035</v>
      </c>
      <c r="J262" s="31"/>
      <c r="K262" t="s">
        <v>517</v>
      </c>
      <c r="L262" s="31" t="s">
        <v>518</v>
      </c>
      <c r="M262" s="31" t="s">
        <v>440</v>
      </c>
      <c r="N262" s="31" t="s">
        <v>43</v>
      </c>
      <c r="O262" s="67">
        <v>12</v>
      </c>
      <c r="Q262" s="29">
        <v>2035</v>
      </c>
      <c r="S262"/>
    </row>
    <row r="263" spans="1:19" x14ac:dyDescent="0.25">
      <c r="A263" s="31" t="s">
        <v>430</v>
      </c>
      <c r="B263" s="37"/>
      <c r="C263" s="31" t="s">
        <v>519</v>
      </c>
      <c r="D263" s="31" t="s">
        <v>520</v>
      </c>
      <c r="E263" s="76">
        <v>0.2</v>
      </c>
      <c r="F263" s="76">
        <v>0.2</v>
      </c>
      <c r="G263" s="31">
        <v>2020</v>
      </c>
      <c r="J263" s="31"/>
      <c r="K263"/>
      <c r="L263" s="31"/>
      <c r="M263" s="31"/>
      <c r="N263" s="31"/>
      <c r="Q263" s="29"/>
      <c r="S263"/>
    </row>
    <row r="264" spans="1:19" x14ac:dyDescent="0.25">
      <c r="A264" s="31" t="s">
        <v>430</v>
      </c>
      <c r="B264" s="37"/>
      <c r="C264" s="31" t="s">
        <v>519</v>
      </c>
      <c r="D264" s="31" t="s">
        <v>521</v>
      </c>
      <c r="E264" s="76">
        <v>0.4</v>
      </c>
      <c r="F264" s="76">
        <v>0.7</v>
      </c>
      <c r="G264" s="31">
        <v>2035</v>
      </c>
      <c r="J264" s="31"/>
      <c r="K264" t="s">
        <v>522</v>
      </c>
      <c r="L264" s="31" t="s">
        <v>523</v>
      </c>
      <c r="M264" s="31" t="s">
        <v>524</v>
      </c>
      <c r="N264" s="59" t="s">
        <v>73</v>
      </c>
      <c r="O264" s="67">
        <v>1</v>
      </c>
      <c r="Q264" s="29">
        <v>2035</v>
      </c>
      <c r="S264"/>
    </row>
    <row r="265" spans="1:19" x14ac:dyDescent="0.25">
      <c r="A265" s="31" t="s">
        <v>430</v>
      </c>
      <c r="B265" s="37"/>
      <c r="C265" s="31" t="s">
        <v>519</v>
      </c>
      <c r="D265" s="31" t="s">
        <v>525</v>
      </c>
      <c r="E265" s="76">
        <v>5</v>
      </c>
      <c r="F265" s="76">
        <v>8.9</v>
      </c>
      <c r="G265" s="31">
        <v>2035</v>
      </c>
      <c r="J265" s="31"/>
      <c r="K265" t="s">
        <v>526</v>
      </c>
      <c r="L265" s="31" t="s">
        <v>527</v>
      </c>
      <c r="M265" s="31" t="s">
        <v>440</v>
      </c>
      <c r="N265" s="59" t="s">
        <v>73</v>
      </c>
      <c r="O265" s="67">
        <v>4</v>
      </c>
      <c r="Q265" s="29">
        <v>2035</v>
      </c>
      <c r="S265"/>
    </row>
    <row r="266" spans="1:19" x14ac:dyDescent="0.25">
      <c r="A266" s="31" t="s">
        <v>430</v>
      </c>
      <c r="B266" s="37"/>
      <c r="C266" s="31" t="s">
        <v>528</v>
      </c>
      <c r="D266" s="31" t="s">
        <v>529</v>
      </c>
      <c r="E266" s="76">
        <v>21</v>
      </c>
      <c r="F266" s="76">
        <v>24.8</v>
      </c>
      <c r="G266" s="31">
        <v>2020</v>
      </c>
      <c r="J266" s="31"/>
      <c r="K266"/>
      <c r="L266" s="31"/>
      <c r="M266" s="31"/>
      <c r="N266" s="31"/>
      <c r="Q266" s="29"/>
      <c r="S266"/>
    </row>
    <row r="267" spans="1:19" x14ac:dyDescent="0.25">
      <c r="A267" s="31" t="s">
        <v>430</v>
      </c>
      <c r="B267" s="37"/>
      <c r="C267" s="31" t="s">
        <v>528</v>
      </c>
      <c r="D267" s="31" t="s">
        <v>530</v>
      </c>
      <c r="E267" s="76">
        <v>0.8</v>
      </c>
      <c r="F267" s="76">
        <v>1.4</v>
      </c>
      <c r="G267" s="31">
        <v>2035</v>
      </c>
      <c r="J267" s="31"/>
      <c r="K267" t="s">
        <v>531</v>
      </c>
      <c r="L267" s="31" t="s">
        <v>532</v>
      </c>
      <c r="M267" s="31" t="s">
        <v>533</v>
      </c>
      <c r="N267" s="31"/>
      <c r="O267" s="67">
        <v>11</v>
      </c>
      <c r="Q267" s="29">
        <v>2035</v>
      </c>
      <c r="S267"/>
    </row>
    <row r="268" spans="1:19" x14ac:dyDescent="0.25">
      <c r="A268" s="31" t="s">
        <v>430</v>
      </c>
      <c r="B268" s="37"/>
      <c r="C268" s="31" t="s">
        <v>528</v>
      </c>
      <c r="D268" s="31" t="s">
        <v>496</v>
      </c>
      <c r="E268" s="76">
        <v>3</v>
      </c>
      <c r="F268" s="76">
        <v>5.4</v>
      </c>
      <c r="G268" s="31">
        <v>2035</v>
      </c>
      <c r="J268" s="31"/>
      <c r="K268"/>
      <c r="L268" s="31"/>
      <c r="M268" s="31"/>
      <c r="N268" s="31"/>
      <c r="Q268" s="29"/>
      <c r="S268"/>
    </row>
    <row r="269" spans="1:19" x14ac:dyDescent="0.25">
      <c r="A269" s="31" t="s">
        <v>430</v>
      </c>
      <c r="B269" s="37"/>
      <c r="C269" s="31" t="s">
        <v>528</v>
      </c>
      <c r="D269" s="31" t="s">
        <v>534</v>
      </c>
      <c r="E269" s="76">
        <v>4</v>
      </c>
      <c r="F269" s="76">
        <v>7.2</v>
      </c>
      <c r="G269" s="31">
        <v>2035</v>
      </c>
      <c r="J269" s="31"/>
      <c r="K269"/>
      <c r="L269" s="31"/>
      <c r="M269" s="31"/>
      <c r="N269" s="31"/>
      <c r="Q269" s="29"/>
      <c r="S269"/>
    </row>
    <row r="270" spans="1:19" x14ac:dyDescent="0.25">
      <c r="A270" s="31" t="s">
        <v>430</v>
      </c>
      <c r="B270" s="37"/>
      <c r="C270" s="31" t="s">
        <v>528</v>
      </c>
      <c r="D270" s="31" t="s">
        <v>535</v>
      </c>
      <c r="E270" s="76">
        <v>8</v>
      </c>
      <c r="F270" s="76">
        <v>14.3</v>
      </c>
      <c r="G270" s="31">
        <v>2035</v>
      </c>
      <c r="J270" s="31"/>
      <c r="K270"/>
      <c r="L270" s="31"/>
      <c r="M270" s="31"/>
      <c r="N270" s="31"/>
      <c r="Q270" s="29"/>
      <c r="S270"/>
    </row>
    <row r="271" spans="1:19" x14ac:dyDescent="0.25">
      <c r="A271" s="31" t="s">
        <v>430</v>
      </c>
      <c r="B271" s="37"/>
      <c r="C271" s="31" t="s">
        <v>528</v>
      </c>
      <c r="D271" s="31" t="s">
        <v>536</v>
      </c>
      <c r="E271" s="76">
        <v>0.1</v>
      </c>
      <c r="F271" s="76">
        <v>0.2</v>
      </c>
      <c r="G271" s="31">
        <v>2035</v>
      </c>
      <c r="J271" s="31"/>
      <c r="K271"/>
      <c r="L271" s="31"/>
      <c r="M271" s="31"/>
      <c r="N271" s="31"/>
      <c r="Q271" s="29"/>
      <c r="S271"/>
    </row>
    <row r="272" spans="1:19" x14ac:dyDescent="0.25">
      <c r="A272" s="31" t="s">
        <v>430</v>
      </c>
      <c r="B272" s="37"/>
      <c r="C272" s="31" t="s">
        <v>528</v>
      </c>
      <c r="D272" s="31" t="s">
        <v>537</v>
      </c>
      <c r="E272" s="76">
        <v>4</v>
      </c>
      <c r="F272" s="76">
        <v>7.2</v>
      </c>
      <c r="G272" s="31">
        <v>2035</v>
      </c>
      <c r="J272" s="31"/>
      <c r="K272"/>
      <c r="L272" s="31"/>
      <c r="M272" s="31"/>
      <c r="N272" s="31"/>
      <c r="Q272" s="29"/>
      <c r="S272"/>
    </row>
    <row r="273" spans="1:19" x14ac:dyDescent="0.25">
      <c r="A273" s="31" t="s">
        <v>430</v>
      </c>
      <c r="B273" s="37"/>
      <c r="C273" s="31" t="s">
        <v>528</v>
      </c>
      <c r="D273" s="31" t="s">
        <v>538</v>
      </c>
      <c r="E273" s="76">
        <v>7</v>
      </c>
      <c r="F273" s="76">
        <v>12.5</v>
      </c>
      <c r="G273" s="31">
        <v>2035</v>
      </c>
      <c r="J273" s="31"/>
      <c r="K273" t="s">
        <v>539</v>
      </c>
      <c r="L273" s="31" t="s">
        <v>540</v>
      </c>
      <c r="M273" s="31" t="s">
        <v>435</v>
      </c>
      <c r="N273" s="59" t="s">
        <v>98</v>
      </c>
      <c r="O273" s="67">
        <v>6</v>
      </c>
      <c r="Q273" s="29">
        <v>2035</v>
      </c>
      <c r="S273"/>
    </row>
    <row r="274" spans="1:19" x14ac:dyDescent="0.25">
      <c r="A274" s="31" t="s">
        <v>430</v>
      </c>
      <c r="B274" s="37"/>
      <c r="C274" s="31" t="s">
        <v>528</v>
      </c>
      <c r="D274" s="31" t="s">
        <v>541</v>
      </c>
      <c r="E274" s="76">
        <v>0.4</v>
      </c>
      <c r="F274" s="76">
        <v>0.7</v>
      </c>
      <c r="G274" s="31">
        <v>2035</v>
      </c>
      <c r="J274" s="31"/>
      <c r="K274" t="s">
        <v>542</v>
      </c>
      <c r="L274" s="31" t="s">
        <v>543</v>
      </c>
      <c r="M274" s="31" t="s">
        <v>440</v>
      </c>
      <c r="N274" s="59" t="s">
        <v>58</v>
      </c>
      <c r="O274" s="67">
        <v>23</v>
      </c>
      <c r="Q274" s="29">
        <v>2035</v>
      </c>
      <c r="S274"/>
    </row>
    <row r="275" spans="1:19" x14ac:dyDescent="0.25">
      <c r="A275" s="31" t="s">
        <v>430</v>
      </c>
      <c r="B275" s="37"/>
      <c r="C275" s="31" t="s">
        <v>528</v>
      </c>
      <c r="D275" s="31" t="s">
        <v>544</v>
      </c>
      <c r="E275" s="76">
        <v>0.9</v>
      </c>
      <c r="F275" s="76">
        <v>1.6</v>
      </c>
      <c r="G275" s="31">
        <v>2035</v>
      </c>
      <c r="J275" s="31"/>
      <c r="K275" t="s">
        <v>545</v>
      </c>
      <c r="L275" s="31" t="s">
        <v>546</v>
      </c>
      <c r="M275" s="31" t="s">
        <v>440</v>
      </c>
      <c r="N275" s="59" t="s">
        <v>58</v>
      </c>
      <c r="O275" s="67">
        <v>20</v>
      </c>
      <c r="Q275" s="29">
        <v>2035</v>
      </c>
      <c r="S275"/>
    </row>
    <row r="276" spans="1:19" x14ac:dyDescent="0.25">
      <c r="A276" s="31" t="s">
        <v>430</v>
      </c>
      <c r="B276" s="37"/>
      <c r="C276" s="31" t="s">
        <v>528</v>
      </c>
      <c r="D276" s="31" t="s">
        <v>547</v>
      </c>
      <c r="E276" s="76">
        <v>5</v>
      </c>
      <c r="F276" s="76">
        <v>8.9</v>
      </c>
      <c r="G276" s="31">
        <v>2035</v>
      </c>
      <c r="J276" s="31"/>
      <c r="K276" t="s">
        <v>548</v>
      </c>
      <c r="L276" s="31" t="s">
        <v>549</v>
      </c>
      <c r="M276" s="31" t="s">
        <v>440</v>
      </c>
      <c r="N276" s="59" t="s">
        <v>73</v>
      </c>
      <c r="O276" s="67">
        <v>12</v>
      </c>
      <c r="Q276" s="29">
        <v>2035</v>
      </c>
      <c r="S276"/>
    </row>
    <row r="277" spans="1:19" x14ac:dyDescent="0.25">
      <c r="A277" s="31" t="s">
        <v>430</v>
      </c>
      <c r="B277" s="37"/>
      <c r="C277" s="31" t="s">
        <v>528</v>
      </c>
      <c r="D277" s="31" t="s">
        <v>550</v>
      </c>
      <c r="E277" s="76">
        <v>3</v>
      </c>
      <c r="F277" s="76">
        <v>5.4</v>
      </c>
      <c r="G277" s="31">
        <v>2035</v>
      </c>
      <c r="J277" s="31"/>
      <c r="K277" t="s">
        <v>551</v>
      </c>
      <c r="L277" s="31" t="s">
        <v>552</v>
      </c>
      <c r="M277" s="31" t="s">
        <v>463</v>
      </c>
      <c r="N277" s="59" t="s">
        <v>98</v>
      </c>
      <c r="O277" s="67">
        <v>15</v>
      </c>
      <c r="Q277" s="29">
        <v>2035</v>
      </c>
      <c r="S277"/>
    </row>
    <row r="278" spans="1:19" x14ac:dyDescent="0.25">
      <c r="A278" s="31" t="s">
        <v>430</v>
      </c>
      <c r="B278" s="37"/>
      <c r="C278" s="31" t="s">
        <v>553</v>
      </c>
      <c r="D278" s="31" t="s">
        <v>530</v>
      </c>
      <c r="E278" s="76">
        <v>3</v>
      </c>
      <c r="F278" s="76">
        <v>5.4</v>
      </c>
      <c r="G278" s="31">
        <v>2035</v>
      </c>
      <c r="J278" s="31"/>
      <c r="K278"/>
      <c r="L278" s="31"/>
      <c r="M278" s="31"/>
      <c r="N278" s="31"/>
      <c r="Q278" s="29"/>
      <c r="S278"/>
    </row>
    <row r="279" spans="1:19" x14ac:dyDescent="0.25">
      <c r="A279" s="31"/>
      <c r="B279" s="37"/>
      <c r="C279" s="31"/>
      <c r="D279" s="31"/>
      <c r="G279" s="31"/>
      <c r="J279" s="31"/>
      <c r="K279" t="s">
        <v>554</v>
      </c>
      <c r="L279" s="31" t="s">
        <v>555</v>
      </c>
      <c r="M279" s="31" t="s">
        <v>435</v>
      </c>
      <c r="N279" s="31" t="s">
        <v>43</v>
      </c>
      <c r="O279" s="67">
        <v>6</v>
      </c>
      <c r="Q279" s="29">
        <v>2050</v>
      </c>
      <c r="S279"/>
    </row>
    <row r="280" spans="1:19" x14ac:dyDescent="0.25">
      <c r="A280" s="31"/>
      <c r="B280" s="37"/>
      <c r="C280" s="31"/>
      <c r="D280" s="31"/>
      <c r="G280" s="31"/>
      <c r="J280" s="31"/>
      <c r="K280" t="s">
        <v>556</v>
      </c>
      <c r="L280" s="31" t="s">
        <v>499</v>
      </c>
      <c r="M280" s="31" t="s">
        <v>463</v>
      </c>
      <c r="N280" s="59" t="s">
        <v>73</v>
      </c>
      <c r="O280" s="67">
        <v>6</v>
      </c>
      <c r="Q280" s="29">
        <v>2035</v>
      </c>
      <c r="S280"/>
    </row>
    <row r="281" spans="1:19" x14ac:dyDescent="0.25">
      <c r="A281" s="31"/>
      <c r="B281" s="37"/>
      <c r="C281" s="31"/>
      <c r="D281" s="31"/>
      <c r="G281" s="31"/>
      <c r="J281" s="31"/>
      <c r="K281" t="s">
        <v>557</v>
      </c>
      <c r="L281" s="31" t="s">
        <v>558</v>
      </c>
      <c r="M281" s="31" t="s">
        <v>435</v>
      </c>
      <c r="N281" s="31" t="s">
        <v>43</v>
      </c>
      <c r="O281" s="67">
        <v>16</v>
      </c>
      <c r="Q281" s="29">
        <v>2050</v>
      </c>
      <c r="S281"/>
    </row>
    <row r="282" spans="1:19" x14ac:dyDescent="0.25">
      <c r="A282" s="31"/>
      <c r="B282" s="37"/>
      <c r="C282" s="31"/>
      <c r="D282" s="31"/>
      <c r="G282" s="31"/>
      <c r="J282" s="31"/>
      <c r="K282" t="s">
        <v>559</v>
      </c>
      <c r="L282" s="31" t="s">
        <v>560</v>
      </c>
      <c r="M282" s="31" t="s">
        <v>463</v>
      </c>
      <c r="N282" s="59" t="s">
        <v>73</v>
      </c>
      <c r="O282" s="67">
        <v>0.3</v>
      </c>
      <c r="Q282" s="29">
        <v>2035</v>
      </c>
      <c r="S282"/>
    </row>
    <row r="283" spans="1:19" x14ac:dyDescent="0.25">
      <c r="A283" s="31" t="s">
        <v>430</v>
      </c>
      <c r="B283" s="37"/>
      <c r="C283" s="31" t="s">
        <v>561</v>
      </c>
      <c r="D283" s="31" t="s">
        <v>562</v>
      </c>
      <c r="E283" s="76">
        <v>0.8</v>
      </c>
      <c r="F283" s="76">
        <v>1.4</v>
      </c>
      <c r="G283" s="31">
        <v>2035</v>
      </c>
      <c r="J283" s="31"/>
      <c r="K283"/>
      <c r="L283" s="31"/>
      <c r="M283" s="31"/>
      <c r="N283" s="31"/>
      <c r="Q283" s="29"/>
      <c r="S283"/>
    </row>
    <row r="284" spans="1:19" x14ac:dyDescent="0.25">
      <c r="A284" s="31" t="s">
        <v>430</v>
      </c>
      <c r="B284" s="37"/>
      <c r="C284" s="31" t="s">
        <v>561</v>
      </c>
      <c r="D284" s="31" t="s">
        <v>563</v>
      </c>
      <c r="E284" s="76">
        <v>3</v>
      </c>
      <c r="F284" s="76">
        <v>5.4</v>
      </c>
      <c r="G284" s="31">
        <v>2035</v>
      </c>
      <c r="J284" s="31"/>
      <c r="K284" t="s">
        <v>564</v>
      </c>
      <c r="L284" s="31" t="s">
        <v>563</v>
      </c>
      <c r="M284" s="31" t="s">
        <v>435</v>
      </c>
      <c r="N284" s="59" t="s">
        <v>565</v>
      </c>
      <c r="O284" s="67">
        <v>11</v>
      </c>
      <c r="Q284" s="29">
        <v>2035</v>
      </c>
      <c r="S284"/>
    </row>
    <row r="285" spans="1:19" x14ac:dyDescent="0.25">
      <c r="A285" s="31" t="s">
        <v>430</v>
      </c>
      <c r="B285" s="37"/>
      <c r="C285" s="31" t="s">
        <v>561</v>
      </c>
      <c r="D285" s="31" t="s">
        <v>566</v>
      </c>
      <c r="E285" s="76">
        <v>3</v>
      </c>
      <c r="F285" s="76">
        <v>5.4</v>
      </c>
      <c r="G285" s="31">
        <v>2035</v>
      </c>
      <c r="J285" s="31"/>
      <c r="K285"/>
      <c r="L285" s="31"/>
      <c r="M285" s="31"/>
      <c r="N285" s="31"/>
      <c r="Q285" s="29"/>
      <c r="S285"/>
    </row>
    <row r="286" spans="1:19" x14ac:dyDescent="0.25">
      <c r="A286" s="31" t="s">
        <v>430</v>
      </c>
      <c r="B286" s="37"/>
      <c r="C286" s="31" t="s">
        <v>561</v>
      </c>
      <c r="D286" s="31" t="s">
        <v>477</v>
      </c>
      <c r="E286" s="76">
        <v>17</v>
      </c>
      <c r="F286" s="76">
        <v>30.4</v>
      </c>
      <c r="G286" s="31">
        <v>2035</v>
      </c>
      <c r="J286" s="31"/>
      <c r="K286" t="s">
        <v>567</v>
      </c>
      <c r="L286" s="31" t="s">
        <v>568</v>
      </c>
      <c r="M286" s="31" t="s">
        <v>435</v>
      </c>
      <c r="N286" s="31" t="s">
        <v>368</v>
      </c>
      <c r="O286" s="67">
        <v>3</v>
      </c>
      <c r="Q286" s="29">
        <v>2035</v>
      </c>
      <c r="S286"/>
    </row>
    <row r="287" spans="1:19" x14ac:dyDescent="0.25">
      <c r="A287" s="31"/>
      <c r="B287" s="37"/>
      <c r="C287" s="31"/>
      <c r="D287" s="31"/>
      <c r="G287" s="31"/>
      <c r="J287" s="31"/>
      <c r="K287" t="s">
        <v>798</v>
      </c>
      <c r="L287" s="31" t="s">
        <v>799</v>
      </c>
      <c r="M287" s="31" t="s">
        <v>435</v>
      </c>
      <c r="N287" s="59" t="s">
        <v>303</v>
      </c>
      <c r="O287" s="67">
        <v>3</v>
      </c>
      <c r="Q287" s="29">
        <v>2035</v>
      </c>
      <c r="S287"/>
    </row>
    <row r="288" spans="1:19" x14ac:dyDescent="0.25">
      <c r="A288" s="31" t="s">
        <v>430</v>
      </c>
      <c r="B288" s="37"/>
      <c r="C288" s="31" t="s">
        <v>569</v>
      </c>
      <c r="D288" s="31" t="s">
        <v>570</v>
      </c>
      <c r="E288" s="76">
        <v>0.3</v>
      </c>
      <c r="F288" s="76">
        <v>0.8</v>
      </c>
      <c r="G288" s="31">
        <v>2050</v>
      </c>
      <c r="J288" s="31"/>
      <c r="K288" t="s">
        <v>571</v>
      </c>
      <c r="L288" s="31" t="s">
        <v>572</v>
      </c>
      <c r="M288" s="31" t="s">
        <v>435</v>
      </c>
      <c r="N288" s="59" t="s">
        <v>426</v>
      </c>
      <c r="O288" s="67">
        <v>56</v>
      </c>
      <c r="Q288" s="29">
        <v>2050</v>
      </c>
      <c r="S288"/>
    </row>
    <row r="289" spans="1:19" x14ac:dyDescent="0.25">
      <c r="A289" s="31" t="s">
        <v>430</v>
      </c>
      <c r="B289" s="37"/>
      <c r="C289" s="31" t="s">
        <v>569</v>
      </c>
      <c r="D289" s="31" t="s">
        <v>573</v>
      </c>
      <c r="E289" s="76">
        <v>1</v>
      </c>
      <c r="F289" s="76">
        <v>2.7</v>
      </c>
      <c r="G289" s="31">
        <v>2050</v>
      </c>
      <c r="J289" s="31"/>
      <c r="K289"/>
      <c r="L289" s="31"/>
      <c r="M289" s="31"/>
      <c r="N289" s="59"/>
      <c r="Q289" s="29"/>
      <c r="S289"/>
    </row>
    <row r="290" spans="1:19" x14ac:dyDescent="0.25">
      <c r="A290" s="31" t="s">
        <v>430</v>
      </c>
      <c r="B290" s="37"/>
      <c r="C290" s="31" t="s">
        <v>569</v>
      </c>
      <c r="D290" s="31" t="s">
        <v>574</v>
      </c>
      <c r="E290" s="76">
        <v>0.2</v>
      </c>
      <c r="F290" s="76">
        <v>0.3</v>
      </c>
      <c r="G290" s="31">
        <v>2050</v>
      </c>
      <c r="J290" s="31"/>
      <c r="K290"/>
      <c r="L290" s="31"/>
      <c r="M290" s="31"/>
      <c r="N290" s="59"/>
      <c r="Q290" s="29"/>
      <c r="S290"/>
    </row>
    <row r="291" spans="1:19" x14ac:dyDescent="0.25">
      <c r="A291" s="31" t="s">
        <v>430</v>
      </c>
      <c r="B291" s="37"/>
      <c r="C291" s="31" t="s">
        <v>569</v>
      </c>
      <c r="D291" s="31" t="s">
        <v>575</v>
      </c>
      <c r="E291" s="76">
        <v>1</v>
      </c>
      <c r="F291" s="76">
        <v>2.7</v>
      </c>
      <c r="G291" s="31">
        <v>2050</v>
      </c>
      <c r="J291" s="31"/>
      <c r="K291"/>
      <c r="L291" s="31"/>
      <c r="M291" s="31"/>
      <c r="N291" s="59"/>
      <c r="Q291" s="29"/>
      <c r="S291"/>
    </row>
    <row r="292" spans="1:19" x14ac:dyDescent="0.25">
      <c r="A292" s="31" t="s">
        <v>430</v>
      </c>
      <c r="B292" s="37"/>
      <c r="C292" s="31" t="s">
        <v>569</v>
      </c>
      <c r="D292" s="31" t="s">
        <v>576</v>
      </c>
      <c r="E292" s="76">
        <v>0.7</v>
      </c>
      <c r="F292" s="76">
        <v>1.9</v>
      </c>
      <c r="G292" s="31">
        <v>2050</v>
      </c>
      <c r="J292" s="31"/>
      <c r="K292"/>
      <c r="L292" s="31"/>
      <c r="M292" s="31"/>
      <c r="N292" s="59"/>
      <c r="Q292" s="29"/>
      <c r="S292"/>
    </row>
    <row r="293" spans="1:19" x14ac:dyDescent="0.25">
      <c r="A293" s="31" t="s">
        <v>430</v>
      </c>
      <c r="B293" s="37"/>
      <c r="C293" s="31" t="s">
        <v>577</v>
      </c>
      <c r="D293" s="31" t="s">
        <v>578</v>
      </c>
      <c r="E293" s="76">
        <v>0.8</v>
      </c>
      <c r="F293" s="76">
        <v>2.2000000000000002</v>
      </c>
      <c r="G293" s="31">
        <v>2050</v>
      </c>
      <c r="J293" s="31"/>
      <c r="K293" t="s">
        <v>579</v>
      </c>
      <c r="L293" s="31" t="s">
        <v>580</v>
      </c>
      <c r="M293" s="31" t="s">
        <v>580</v>
      </c>
      <c r="N293" s="31"/>
      <c r="O293" s="67">
        <v>26</v>
      </c>
      <c r="Q293" s="29">
        <v>2050</v>
      </c>
      <c r="S293"/>
    </row>
    <row r="294" spans="1:19" x14ac:dyDescent="0.25">
      <c r="A294" s="31" t="s">
        <v>430</v>
      </c>
      <c r="B294" s="37"/>
      <c r="C294" s="31" t="s">
        <v>581</v>
      </c>
      <c r="D294" s="31" t="s">
        <v>582</v>
      </c>
      <c r="E294" s="76">
        <v>12</v>
      </c>
      <c r="F294" s="76">
        <v>21.5</v>
      </c>
      <c r="G294" s="31">
        <v>2035</v>
      </c>
      <c r="J294" s="31"/>
      <c r="K294" t="s">
        <v>583</v>
      </c>
      <c r="L294" s="31" t="s">
        <v>584</v>
      </c>
      <c r="M294" s="31" t="s">
        <v>435</v>
      </c>
      <c r="N294" s="59" t="s">
        <v>110</v>
      </c>
      <c r="O294" s="67">
        <v>16</v>
      </c>
      <c r="Q294" s="29">
        <v>2050</v>
      </c>
      <c r="S294"/>
    </row>
    <row r="295" spans="1:19" x14ac:dyDescent="0.25">
      <c r="A295" s="31"/>
      <c r="B295" s="37"/>
      <c r="C295" s="31"/>
      <c r="D295" s="31"/>
      <c r="G295" s="31"/>
      <c r="J295" s="31"/>
      <c r="K295" t="s">
        <v>585</v>
      </c>
      <c r="L295" s="31" t="s">
        <v>586</v>
      </c>
      <c r="M295" s="31" t="s">
        <v>440</v>
      </c>
      <c r="N295" s="31" t="s">
        <v>43</v>
      </c>
      <c r="O295" s="67">
        <v>4</v>
      </c>
      <c r="Q295" s="29">
        <v>2035</v>
      </c>
      <c r="S295"/>
    </row>
    <row r="296" spans="1:19" x14ac:dyDescent="0.25">
      <c r="A296" s="31" t="s">
        <v>430</v>
      </c>
      <c r="B296" s="37"/>
      <c r="C296" s="31" t="s">
        <v>587</v>
      </c>
      <c r="D296" s="31" t="s">
        <v>588</v>
      </c>
      <c r="E296" s="76">
        <v>1</v>
      </c>
      <c r="F296" s="76">
        <v>2.7</v>
      </c>
      <c r="G296" s="31">
        <v>2050</v>
      </c>
      <c r="J296" s="31"/>
      <c r="K296"/>
      <c r="L296" s="31"/>
      <c r="M296" s="31"/>
      <c r="N296" s="31"/>
      <c r="Q296" s="29"/>
      <c r="S296"/>
    </row>
    <row r="297" spans="1:19" x14ac:dyDescent="0.25">
      <c r="A297" s="31" t="s">
        <v>430</v>
      </c>
      <c r="B297" s="37"/>
      <c r="C297" s="31" t="s">
        <v>587</v>
      </c>
      <c r="D297" s="31" t="s">
        <v>589</v>
      </c>
      <c r="E297" s="76">
        <v>0.3</v>
      </c>
      <c r="F297" s="76">
        <v>0.5</v>
      </c>
      <c r="G297" s="31">
        <v>2050</v>
      </c>
      <c r="J297" s="31"/>
      <c r="K297"/>
      <c r="L297" s="31"/>
      <c r="M297" s="31"/>
      <c r="N297" s="31"/>
      <c r="Q297" s="29"/>
      <c r="S297"/>
    </row>
    <row r="298" spans="1:19" x14ac:dyDescent="0.25">
      <c r="A298" s="31" t="s">
        <v>430</v>
      </c>
      <c r="B298" s="37"/>
      <c r="C298" s="31" t="s">
        <v>587</v>
      </c>
      <c r="D298" s="31" t="s">
        <v>590</v>
      </c>
      <c r="E298" s="76">
        <v>0.5</v>
      </c>
      <c r="F298" s="76">
        <v>1.1000000000000001</v>
      </c>
      <c r="G298" s="31">
        <v>2050</v>
      </c>
      <c r="J298" s="31"/>
      <c r="K298"/>
      <c r="L298" s="31"/>
      <c r="M298" s="31"/>
      <c r="N298" s="31"/>
      <c r="Q298" s="29"/>
      <c r="S298"/>
    </row>
    <row r="299" spans="1:19" x14ac:dyDescent="0.25">
      <c r="A299" s="31"/>
      <c r="B299" s="37"/>
      <c r="C299" s="31"/>
      <c r="D299" s="31"/>
      <c r="G299" s="31"/>
      <c r="J299" s="31"/>
      <c r="K299" t="s">
        <v>591</v>
      </c>
      <c r="L299" s="31" t="s">
        <v>592</v>
      </c>
      <c r="M299" s="31" t="s">
        <v>435</v>
      </c>
      <c r="N299" s="59" t="s">
        <v>73</v>
      </c>
      <c r="O299" s="67">
        <v>120</v>
      </c>
      <c r="Q299" s="29">
        <v>2050</v>
      </c>
      <c r="S299"/>
    </row>
    <row r="300" spans="1:19" x14ac:dyDescent="0.25">
      <c r="A300" s="31" t="s">
        <v>430</v>
      </c>
      <c r="B300" s="37"/>
      <c r="C300" s="31" t="s">
        <v>593</v>
      </c>
      <c r="D300" s="31" t="s">
        <v>594</v>
      </c>
      <c r="E300" s="76">
        <v>2</v>
      </c>
      <c r="F300" s="76">
        <v>5.4</v>
      </c>
      <c r="G300" s="31">
        <v>2050</v>
      </c>
      <c r="J300" s="31"/>
      <c r="K300" t="s">
        <v>595</v>
      </c>
      <c r="L300" s="31" t="s">
        <v>596</v>
      </c>
      <c r="M300" s="31" t="s">
        <v>440</v>
      </c>
      <c r="N300" s="59" t="s">
        <v>43</v>
      </c>
      <c r="O300" s="67">
        <v>6</v>
      </c>
      <c r="Q300" s="29">
        <v>2050</v>
      </c>
      <c r="S300"/>
    </row>
    <row r="301" spans="1:19" x14ac:dyDescent="0.25">
      <c r="A301" s="31" t="s">
        <v>430</v>
      </c>
      <c r="B301" s="37"/>
      <c r="C301" s="31" t="s">
        <v>593</v>
      </c>
      <c r="D301" s="31" t="s">
        <v>597</v>
      </c>
      <c r="E301" s="76">
        <v>0.4</v>
      </c>
      <c r="F301" s="76">
        <v>0.8</v>
      </c>
      <c r="G301" s="31">
        <v>2050</v>
      </c>
      <c r="J301" s="31"/>
      <c r="K301" t="s">
        <v>598</v>
      </c>
      <c r="L301" s="31" t="s">
        <v>599</v>
      </c>
      <c r="M301" s="31" t="s">
        <v>435</v>
      </c>
      <c r="N301" s="59" t="s">
        <v>73</v>
      </c>
      <c r="O301" s="67">
        <v>41</v>
      </c>
      <c r="Q301" s="29">
        <v>2050</v>
      </c>
      <c r="S301"/>
    </row>
    <row r="302" spans="1:19" x14ac:dyDescent="0.25">
      <c r="A302" s="31" t="s">
        <v>430</v>
      </c>
      <c r="B302" s="37"/>
      <c r="C302" s="31" t="s">
        <v>593</v>
      </c>
      <c r="D302" s="31" t="s">
        <v>600</v>
      </c>
      <c r="E302" s="76">
        <v>0.2</v>
      </c>
      <c r="F302" s="76">
        <v>0.3</v>
      </c>
      <c r="G302" s="31">
        <v>2050</v>
      </c>
      <c r="J302" s="31"/>
      <c r="K302"/>
      <c r="L302" s="31"/>
      <c r="M302" s="31"/>
      <c r="N302" s="59"/>
      <c r="Q302" s="29"/>
      <c r="S302"/>
    </row>
    <row r="303" spans="1:19" x14ac:dyDescent="0.25">
      <c r="A303" s="31" t="s">
        <v>430</v>
      </c>
      <c r="B303" s="37"/>
      <c r="C303" s="31" t="s">
        <v>601</v>
      </c>
      <c r="D303" s="31" t="s">
        <v>602</v>
      </c>
      <c r="E303" s="76">
        <v>12</v>
      </c>
      <c r="F303" s="76">
        <v>32.5</v>
      </c>
      <c r="G303" s="31">
        <v>2050</v>
      </c>
      <c r="J303" s="31"/>
      <c r="K303" t="s">
        <v>603</v>
      </c>
      <c r="L303" s="31" t="s">
        <v>604</v>
      </c>
      <c r="M303" s="31" t="s">
        <v>440</v>
      </c>
      <c r="N303" s="59" t="s">
        <v>43</v>
      </c>
      <c r="O303" s="67">
        <v>30</v>
      </c>
      <c r="Q303" s="29">
        <v>2050</v>
      </c>
      <c r="S303"/>
    </row>
    <row r="304" spans="1:19" x14ac:dyDescent="0.25">
      <c r="A304" s="31" t="s">
        <v>430</v>
      </c>
      <c r="B304" s="37"/>
      <c r="C304" s="31" t="s">
        <v>605</v>
      </c>
      <c r="D304" s="31" t="s">
        <v>606</v>
      </c>
      <c r="E304" s="76">
        <v>2</v>
      </c>
      <c r="F304" s="76">
        <v>5.4</v>
      </c>
      <c r="G304" s="31">
        <v>2050</v>
      </c>
      <c r="J304" s="31"/>
      <c r="K304"/>
      <c r="L304" s="31"/>
      <c r="M304" s="31"/>
      <c r="N304" s="31"/>
      <c r="Q304" s="29"/>
      <c r="S304"/>
    </row>
    <row r="305" spans="1:19" x14ac:dyDescent="0.25">
      <c r="A305" s="31" t="s">
        <v>430</v>
      </c>
      <c r="B305" s="37"/>
      <c r="C305" s="31" t="s">
        <v>605</v>
      </c>
      <c r="D305" s="31" t="s">
        <v>607</v>
      </c>
      <c r="E305" s="76">
        <v>1</v>
      </c>
      <c r="F305" s="76">
        <v>2.7</v>
      </c>
      <c r="G305" s="31">
        <v>2050</v>
      </c>
      <c r="J305" s="31"/>
      <c r="K305"/>
      <c r="L305" s="31"/>
      <c r="M305" s="31"/>
      <c r="N305" s="31"/>
      <c r="Q305" s="29"/>
      <c r="S305"/>
    </row>
    <row r="306" spans="1:19" x14ac:dyDescent="0.25">
      <c r="A306" s="31" t="s">
        <v>430</v>
      </c>
      <c r="B306" s="37"/>
      <c r="C306" s="31" t="s">
        <v>605</v>
      </c>
      <c r="D306" s="31" t="s">
        <v>608</v>
      </c>
      <c r="E306" s="76">
        <v>1</v>
      </c>
      <c r="F306" s="76">
        <v>2.7</v>
      </c>
      <c r="G306" s="31">
        <v>2050</v>
      </c>
      <c r="J306" s="31"/>
      <c r="K306"/>
      <c r="L306" s="31"/>
      <c r="M306" s="31"/>
      <c r="N306" s="31"/>
      <c r="Q306" s="29"/>
      <c r="S306"/>
    </row>
    <row r="307" spans="1:19" x14ac:dyDescent="0.25">
      <c r="A307" s="31" t="s">
        <v>430</v>
      </c>
      <c r="B307" s="37"/>
      <c r="C307" s="31" t="s">
        <v>605</v>
      </c>
      <c r="D307" s="31" t="s">
        <v>609</v>
      </c>
      <c r="E307" s="76">
        <v>6</v>
      </c>
      <c r="F307" s="76">
        <v>16.2</v>
      </c>
      <c r="G307" s="31">
        <v>2050</v>
      </c>
      <c r="J307" s="31"/>
      <c r="K307"/>
      <c r="L307" s="31"/>
      <c r="M307" s="31"/>
      <c r="N307" s="31"/>
      <c r="Q307" s="29"/>
      <c r="S307"/>
    </row>
    <row r="308" spans="1:19" x14ac:dyDescent="0.25">
      <c r="A308" s="31"/>
      <c r="B308" s="37"/>
      <c r="C308" s="31"/>
      <c r="D308" s="31"/>
      <c r="G308" s="31"/>
      <c r="J308" s="31"/>
      <c r="K308" t="s">
        <v>610</v>
      </c>
      <c r="L308" s="31" t="s">
        <v>611</v>
      </c>
      <c r="M308" s="31" t="s">
        <v>435</v>
      </c>
      <c r="N308" s="59" t="s">
        <v>43</v>
      </c>
      <c r="O308" s="67">
        <v>13</v>
      </c>
      <c r="Q308" s="29">
        <v>2050</v>
      </c>
      <c r="S308"/>
    </row>
    <row r="309" spans="1:19" x14ac:dyDescent="0.25">
      <c r="A309" s="31" t="s">
        <v>430</v>
      </c>
      <c r="B309" s="37"/>
      <c r="C309" s="31" t="s">
        <v>612</v>
      </c>
      <c r="D309" s="31" t="s">
        <v>477</v>
      </c>
      <c r="E309" s="76">
        <v>7</v>
      </c>
      <c r="F309" s="76">
        <v>12.5</v>
      </c>
      <c r="G309" s="31">
        <v>2035</v>
      </c>
      <c r="J309" s="31"/>
      <c r="K309" t="s">
        <v>613</v>
      </c>
      <c r="L309" s="31" t="s">
        <v>614</v>
      </c>
      <c r="M309" s="31" t="s">
        <v>440</v>
      </c>
      <c r="N309" s="59" t="s">
        <v>98</v>
      </c>
      <c r="O309" s="67">
        <v>2</v>
      </c>
      <c r="Q309" s="29">
        <v>2035</v>
      </c>
      <c r="S309"/>
    </row>
    <row r="310" spans="1:19" x14ac:dyDescent="0.25">
      <c r="A310" s="31" t="s">
        <v>430</v>
      </c>
      <c r="B310" s="37"/>
      <c r="C310" s="31" t="s">
        <v>615</v>
      </c>
      <c r="D310" s="31" t="s">
        <v>616</v>
      </c>
      <c r="E310" s="76">
        <v>4</v>
      </c>
      <c r="F310" s="76">
        <v>10.8</v>
      </c>
      <c r="G310" s="31">
        <v>2050</v>
      </c>
      <c r="J310" s="31"/>
      <c r="K310" t="s">
        <v>617</v>
      </c>
      <c r="L310" s="31" t="s">
        <v>618</v>
      </c>
      <c r="M310" s="31" t="s">
        <v>440</v>
      </c>
      <c r="N310" s="31" t="s">
        <v>46</v>
      </c>
      <c r="O310" s="67">
        <v>12</v>
      </c>
      <c r="Q310" s="29">
        <v>2050</v>
      </c>
      <c r="S310"/>
    </row>
    <row r="311" spans="1:19" x14ac:dyDescent="0.25">
      <c r="A311" s="31" t="s">
        <v>430</v>
      </c>
      <c r="B311" s="37"/>
      <c r="C311" s="31" t="s">
        <v>615</v>
      </c>
      <c r="D311" s="31" t="s">
        <v>619</v>
      </c>
      <c r="E311" s="76">
        <v>3</v>
      </c>
      <c r="F311" s="76">
        <v>8.1</v>
      </c>
      <c r="G311" s="31">
        <v>2050</v>
      </c>
      <c r="J311" s="31"/>
      <c r="K311" t="s">
        <v>620</v>
      </c>
      <c r="L311" s="31" t="s">
        <v>621</v>
      </c>
      <c r="M311" s="31" t="s">
        <v>440</v>
      </c>
      <c r="N311" s="59" t="s">
        <v>43</v>
      </c>
      <c r="O311" s="67">
        <v>4</v>
      </c>
      <c r="Q311" s="29">
        <v>2050</v>
      </c>
      <c r="S311"/>
    </row>
    <row r="312" spans="1:19" x14ac:dyDescent="0.25">
      <c r="A312" s="31" t="s">
        <v>430</v>
      </c>
      <c r="B312" s="37"/>
      <c r="C312" s="31" t="s">
        <v>615</v>
      </c>
      <c r="D312" s="45" t="s">
        <v>622</v>
      </c>
      <c r="E312" s="76">
        <v>13</v>
      </c>
      <c r="F312" s="76">
        <v>35.200000000000003</v>
      </c>
      <c r="G312" s="31">
        <v>2050</v>
      </c>
      <c r="J312" s="31"/>
      <c r="K312"/>
      <c r="L312" s="31"/>
      <c r="M312" s="31"/>
      <c r="N312" s="31"/>
      <c r="Q312" s="29"/>
      <c r="S312"/>
    </row>
    <row r="313" spans="1:19" x14ac:dyDescent="0.25">
      <c r="A313" s="31" t="s">
        <v>430</v>
      </c>
      <c r="B313" s="37"/>
      <c r="C313" s="31" t="s">
        <v>615</v>
      </c>
      <c r="D313" s="31" t="s">
        <v>623</v>
      </c>
      <c r="E313" s="76">
        <v>17</v>
      </c>
      <c r="F313" s="76">
        <v>46</v>
      </c>
      <c r="G313" s="31">
        <v>2050</v>
      </c>
      <c r="J313" s="31"/>
      <c r="K313" t="s">
        <v>624</v>
      </c>
      <c r="L313" s="31" t="s">
        <v>625</v>
      </c>
      <c r="M313" s="31" t="s">
        <v>440</v>
      </c>
      <c r="N313" s="59" t="s">
        <v>249</v>
      </c>
      <c r="O313" s="67">
        <v>76</v>
      </c>
      <c r="Q313" s="29">
        <v>2050</v>
      </c>
      <c r="S313"/>
    </row>
    <row r="314" spans="1:19" x14ac:dyDescent="0.25">
      <c r="A314" s="31"/>
      <c r="B314" s="37"/>
      <c r="C314" s="31"/>
      <c r="D314" s="31"/>
      <c r="G314" s="31"/>
      <c r="J314" s="31"/>
      <c r="K314" t="s">
        <v>626</v>
      </c>
      <c r="L314" s="31" t="s">
        <v>627</v>
      </c>
      <c r="M314" s="31" t="s">
        <v>435</v>
      </c>
      <c r="N314" s="59" t="s">
        <v>249</v>
      </c>
      <c r="O314" s="67">
        <v>41</v>
      </c>
      <c r="Q314" s="29">
        <v>2050</v>
      </c>
      <c r="S314"/>
    </row>
    <row r="315" spans="1:19" x14ac:dyDescent="0.25">
      <c r="A315" s="31" t="s">
        <v>430</v>
      </c>
      <c r="B315" s="37"/>
      <c r="C315" s="31" t="s">
        <v>615</v>
      </c>
      <c r="D315" s="31" t="s">
        <v>628</v>
      </c>
      <c r="E315" s="76">
        <v>40</v>
      </c>
      <c r="F315" s="76">
        <v>108.3</v>
      </c>
      <c r="G315" s="31">
        <v>2050</v>
      </c>
      <c r="J315" s="31"/>
      <c r="K315" t="s">
        <v>629</v>
      </c>
      <c r="L315" s="31" t="s">
        <v>630</v>
      </c>
      <c r="M315" s="31" t="s">
        <v>463</v>
      </c>
      <c r="N315" s="59" t="s">
        <v>85</v>
      </c>
      <c r="O315" s="67">
        <v>85</v>
      </c>
      <c r="Q315" s="29">
        <v>2050</v>
      </c>
      <c r="S315"/>
    </row>
    <row r="316" spans="1:19" x14ac:dyDescent="0.25">
      <c r="A316" s="31" t="s">
        <v>430</v>
      </c>
      <c r="B316" s="37"/>
      <c r="C316" s="31" t="s">
        <v>615</v>
      </c>
      <c r="D316" s="31" t="s">
        <v>631</v>
      </c>
      <c r="E316" s="76">
        <v>0.6</v>
      </c>
      <c r="F316" s="76">
        <v>1.4</v>
      </c>
      <c r="G316" s="31">
        <v>2050</v>
      </c>
      <c r="J316" s="31"/>
      <c r="K316"/>
      <c r="L316" s="31"/>
      <c r="M316" s="31"/>
      <c r="N316" s="31"/>
      <c r="Q316" s="29"/>
      <c r="S316"/>
    </row>
    <row r="317" spans="1:19" x14ac:dyDescent="0.25">
      <c r="A317" s="31" t="s">
        <v>430</v>
      </c>
      <c r="B317" s="37"/>
      <c r="C317" s="31" t="s">
        <v>632</v>
      </c>
      <c r="D317" s="31" t="s">
        <v>633</v>
      </c>
      <c r="E317" s="76">
        <v>9</v>
      </c>
      <c r="F317" s="76">
        <v>10.6</v>
      </c>
      <c r="G317" s="31">
        <v>2020</v>
      </c>
      <c r="J317" s="31"/>
      <c r="K317"/>
      <c r="L317" s="31"/>
      <c r="M317" s="31"/>
      <c r="N317" s="31"/>
      <c r="Q317" s="29"/>
      <c r="S317"/>
    </row>
    <row r="318" spans="1:19" x14ac:dyDescent="0.25">
      <c r="A318" s="31"/>
      <c r="B318" s="37"/>
      <c r="C318" s="31"/>
      <c r="D318" s="31"/>
      <c r="G318" s="31"/>
      <c r="J318" s="31"/>
      <c r="K318" t="s">
        <v>634</v>
      </c>
      <c r="L318" s="31" t="s">
        <v>635</v>
      </c>
      <c r="M318" s="31" t="s">
        <v>463</v>
      </c>
      <c r="N318" s="59" t="s">
        <v>346</v>
      </c>
      <c r="O318" s="67">
        <v>4</v>
      </c>
      <c r="Q318" s="29">
        <v>2035</v>
      </c>
      <c r="S318"/>
    </row>
    <row r="319" spans="1:19" x14ac:dyDescent="0.25">
      <c r="A319" s="31"/>
      <c r="B319" s="37"/>
      <c r="C319" s="31"/>
      <c r="D319" s="31"/>
      <c r="G319" s="31"/>
      <c r="J319" s="31"/>
      <c r="K319" t="s">
        <v>636</v>
      </c>
      <c r="L319" s="31" t="s">
        <v>637</v>
      </c>
      <c r="M319" s="31" t="s">
        <v>435</v>
      </c>
      <c r="N319" s="31" t="s">
        <v>46</v>
      </c>
      <c r="O319" s="67">
        <v>31</v>
      </c>
      <c r="Q319" s="29">
        <v>2050</v>
      </c>
      <c r="S319"/>
    </row>
    <row r="320" spans="1:19" x14ac:dyDescent="0.25">
      <c r="A320" s="31"/>
      <c r="B320" s="37"/>
      <c r="C320" s="31"/>
      <c r="D320" s="31"/>
      <c r="G320" s="31"/>
      <c r="J320" s="31"/>
      <c r="K320" t="s">
        <v>638</v>
      </c>
      <c r="L320" s="31" t="s">
        <v>639</v>
      </c>
      <c r="M320" s="31" t="s">
        <v>435</v>
      </c>
      <c r="N320" s="59" t="s">
        <v>43</v>
      </c>
      <c r="O320" s="67">
        <v>128</v>
      </c>
      <c r="Q320" s="29">
        <v>2050</v>
      </c>
      <c r="S320"/>
    </row>
    <row r="321" spans="1:19" x14ac:dyDescent="0.25">
      <c r="A321" s="31"/>
      <c r="B321" s="37"/>
      <c r="C321" s="31"/>
      <c r="D321" s="31"/>
      <c r="G321" s="31"/>
      <c r="J321" s="31"/>
      <c r="K321" t="s">
        <v>640</v>
      </c>
      <c r="L321" s="31" t="s">
        <v>641</v>
      </c>
      <c r="M321" s="31" t="s">
        <v>440</v>
      </c>
      <c r="N321" s="59" t="s">
        <v>346</v>
      </c>
      <c r="O321" s="67">
        <v>3</v>
      </c>
      <c r="Q321" s="29">
        <v>2035</v>
      </c>
      <c r="S321"/>
    </row>
    <row r="322" spans="1:19" x14ac:dyDescent="0.25">
      <c r="A322" s="31"/>
      <c r="B322" s="37"/>
      <c r="C322" s="31"/>
      <c r="D322" s="31"/>
      <c r="G322" s="31"/>
      <c r="J322" s="31"/>
      <c r="K322" t="s">
        <v>642</v>
      </c>
      <c r="L322" s="31" t="s">
        <v>643</v>
      </c>
      <c r="M322" s="31" t="s">
        <v>463</v>
      </c>
      <c r="N322" s="59" t="s">
        <v>46</v>
      </c>
      <c r="O322" s="67">
        <v>5</v>
      </c>
      <c r="Q322" s="29">
        <v>2050</v>
      </c>
      <c r="S322"/>
    </row>
    <row r="323" spans="1:19" x14ac:dyDescent="0.25">
      <c r="A323" s="31" t="s">
        <v>430</v>
      </c>
      <c r="B323" s="37"/>
      <c r="C323" s="31" t="s">
        <v>644</v>
      </c>
      <c r="D323" s="31" t="s">
        <v>645</v>
      </c>
      <c r="E323" s="76">
        <v>2</v>
      </c>
      <c r="F323" s="76">
        <v>5.4</v>
      </c>
      <c r="G323" s="31">
        <v>2050</v>
      </c>
      <c r="J323" s="31"/>
      <c r="K323"/>
      <c r="L323" s="31"/>
      <c r="M323" s="31"/>
      <c r="N323" s="31"/>
      <c r="Q323" s="29"/>
      <c r="S323"/>
    </row>
    <row r="324" spans="1:19" x14ac:dyDescent="0.25">
      <c r="A324" s="31" t="s">
        <v>430</v>
      </c>
      <c r="B324" s="37"/>
      <c r="C324" s="31" t="s">
        <v>644</v>
      </c>
      <c r="D324" s="31" t="s">
        <v>646</v>
      </c>
      <c r="E324" s="76">
        <v>0.5</v>
      </c>
      <c r="F324" s="76">
        <v>1.1000000000000001</v>
      </c>
      <c r="G324" s="31">
        <v>2050</v>
      </c>
      <c r="J324" s="31"/>
      <c r="K324"/>
      <c r="L324" s="31"/>
      <c r="M324" s="31"/>
      <c r="N324" s="31"/>
      <c r="Q324" s="29"/>
      <c r="S324"/>
    </row>
    <row r="325" spans="1:19" x14ac:dyDescent="0.25">
      <c r="A325" s="31" t="s">
        <v>430</v>
      </c>
      <c r="B325" s="37"/>
      <c r="C325" s="31" t="s">
        <v>644</v>
      </c>
      <c r="D325" s="31" t="s">
        <v>647</v>
      </c>
      <c r="E325" s="76">
        <v>5</v>
      </c>
      <c r="F325" s="76">
        <v>13.5</v>
      </c>
      <c r="G325" s="31">
        <v>2050</v>
      </c>
      <c r="J325" s="31"/>
      <c r="K325" t="s">
        <v>648</v>
      </c>
      <c r="L325" s="31" t="s">
        <v>649</v>
      </c>
      <c r="M325" s="31" t="s">
        <v>435</v>
      </c>
      <c r="N325" s="31"/>
      <c r="O325" s="67">
        <v>22</v>
      </c>
      <c r="Q325" s="29">
        <v>2050</v>
      </c>
      <c r="S325"/>
    </row>
    <row r="326" spans="1:19" x14ac:dyDescent="0.25">
      <c r="A326" s="31"/>
      <c r="B326" s="37"/>
      <c r="C326" s="31"/>
      <c r="D326" s="31"/>
      <c r="G326" s="31"/>
      <c r="J326" s="31"/>
      <c r="K326" t="s">
        <v>650</v>
      </c>
      <c r="L326" s="31" t="s">
        <v>651</v>
      </c>
      <c r="M326" s="31" t="s">
        <v>435</v>
      </c>
      <c r="N326" s="31"/>
      <c r="O326" s="67">
        <v>23</v>
      </c>
      <c r="Q326" s="29">
        <v>2050</v>
      </c>
      <c r="S326"/>
    </row>
    <row r="327" spans="1:19" x14ac:dyDescent="0.25">
      <c r="A327" s="31"/>
      <c r="B327" s="37"/>
      <c r="C327" s="31"/>
      <c r="D327" s="31"/>
      <c r="G327" s="31"/>
      <c r="J327" s="31"/>
      <c r="K327" t="s">
        <v>652</v>
      </c>
      <c r="L327" s="31" t="s">
        <v>653</v>
      </c>
      <c r="M327" s="31" t="s">
        <v>435</v>
      </c>
      <c r="N327" s="31"/>
      <c r="O327" s="67">
        <v>55</v>
      </c>
      <c r="Q327" s="29">
        <v>2050</v>
      </c>
      <c r="S327"/>
    </row>
    <row r="328" spans="1:19" x14ac:dyDescent="0.25">
      <c r="A328" s="31"/>
      <c r="B328" s="37"/>
      <c r="C328" s="31"/>
      <c r="D328" s="31"/>
      <c r="G328" s="31"/>
      <c r="J328" s="31"/>
      <c r="K328" t="s">
        <v>654</v>
      </c>
      <c r="L328" s="31" t="s">
        <v>655</v>
      </c>
      <c r="M328" s="31" t="s">
        <v>435</v>
      </c>
      <c r="N328" s="31" t="s">
        <v>43</v>
      </c>
      <c r="O328" s="67">
        <v>30</v>
      </c>
      <c r="Q328" s="29">
        <v>2050</v>
      </c>
      <c r="S328"/>
    </row>
    <row r="329" spans="1:19" x14ac:dyDescent="0.25">
      <c r="A329" s="31" t="s">
        <v>430</v>
      </c>
      <c r="B329" s="37"/>
      <c r="C329" s="31" t="s">
        <v>656</v>
      </c>
      <c r="D329" s="31" t="s">
        <v>657</v>
      </c>
      <c r="E329" s="76">
        <v>10</v>
      </c>
      <c r="F329" s="76">
        <v>17.899999999999999</v>
      </c>
      <c r="G329" s="31">
        <v>2035</v>
      </c>
      <c r="J329" s="31"/>
      <c r="K329"/>
      <c r="L329" s="31"/>
      <c r="M329" s="31"/>
      <c r="N329" s="31"/>
      <c r="Q329" s="29"/>
      <c r="S329"/>
    </row>
    <row r="330" spans="1:19" x14ac:dyDescent="0.25">
      <c r="A330" s="31" t="s">
        <v>430</v>
      </c>
      <c r="B330" s="37"/>
      <c r="C330" s="31" t="s">
        <v>658</v>
      </c>
      <c r="D330" s="31" t="s">
        <v>659</v>
      </c>
      <c r="E330" s="76">
        <v>6</v>
      </c>
      <c r="F330" s="76">
        <v>16.2</v>
      </c>
      <c r="G330" s="31">
        <v>2050</v>
      </c>
      <c r="J330" s="31"/>
      <c r="K330" t="s">
        <v>660</v>
      </c>
      <c r="L330" s="31" t="s">
        <v>661</v>
      </c>
      <c r="M330" s="31" t="s">
        <v>440</v>
      </c>
      <c r="N330" s="31" t="s">
        <v>43</v>
      </c>
      <c r="O330" s="67">
        <v>10</v>
      </c>
      <c r="Q330" s="29">
        <v>2050</v>
      </c>
      <c r="S330"/>
    </row>
    <row r="331" spans="1:19" x14ac:dyDescent="0.25">
      <c r="A331" s="31"/>
      <c r="B331" s="37"/>
      <c r="C331" s="31"/>
      <c r="D331" s="31"/>
      <c r="G331" s="31"/>
      <c r="J331" s="31"/>
      <c r="K331" t="s">
        <v>662</v>
      </c>
      <c r="L331" s="31" t="s">
        <v>658</v>
      </c>
      <c r="M331" s="31" t="s">
        <v>440</v>
      </c>
      <c r="N331" s="31" t="s">
        <v>43</v>
      </c>
      <c r="O331" s="67">
        <v>7</v>
      </c>
      <c r="Q331" s="29">
        <v>2050</v>
      </c>
      <c r="S331"/>
    </row>
    <row r="332" spans="1:19" x14ac:dyDescent="0.25">
      <c r="A332" s="31" t="s">
        <v>430</v>
      </c>
      <c r="B332" s="37"/>
      <c r="C332" s="31" t="s">
        <v>663</v>
      </c>
      <c r="D332" s="31" t="s">
        <v>664</v>
      </c>
      <c r="E332" s="76">
        <v>33</v>
      </c>
      <c r="F332" s="76">
        <v>39</v>
      </c>
      <c r="G332" s="31">
        <v>2020</v>
      </c>
      <c r="H332" s="17" t="s">
        <v>427</v>
      </c>
      <c r="J332" s="31"/>
      <c r="K332"/>
      <c r="L332" s="31"/>
      <c r="M332" s="31"/>
      <c r="N332" s="31"/>
      <c r="Q332" s="29"/>
      <c r="S332"/>
    </row>
    <row r="333" spans="1:19" x14ac:dyDescent="0.25">
      <c r="A333" s="31" t="s">
        <v>430</v>
      </c>
      <c r="B333" s="37"/>
      <c r="C333" s="31" t="s">
        <v>665</v>
      </c>
      <c r="D333" s="31" t="s">
        <v>477</v>
      </c>
      <c r="E333" s="76">
        <v>19</v>
      </c>
      <c r="F333" s="76">
        <v>34</v>
      </c>
      <c r="G333" s="31">
        <v>2035</v>
      </c>
      <c r="J333" s="31"/>
      <c r="K333" t="s">
        <v>666</v>
      </c>
      <c r="L333" s="31" t="s">
        <v>667</v>
      </c>
      <c r="M333" s="31" t="s">
        <v>440</v>
      </c>
      <c r="N333" s="59" t="s">
        <v>73</v>
      </c>
      <c r="O333" s="67">
        <v>68</v>
      </c>
      <c r="Q333" s="29">
        <v>2035</v>
      </c>
      <c r="S333"/>
    </row>
    <row r="334" spans="1:19" x14ac:dyDescent="0.25">
      <c r="A334" s="31"/>
      <c r="B334" s="37"/>
      <c r="C334" s="31"/>
      <c r="D334" s="31"/>
      <c r="G334" s="31"/>
      <c r="J334" s="31"/>
      <c r="K334" t="s">
        <v>668</v>
      </c>
      <c r="L334" s="31" t="s">
        <v>669</v>
      </c>
      <c r="M334" s="31" t="s">
        <v>440</v>
      </c>
      <c r="N334" s="31" t="s">
        <v>43</v>
      </c>
      <c r="O334" s="67">
        <v>37</v>
      </c>
      <c r="Q334" s="29">
        <v>2025</v>
      </c>
      <c r="S334"/>
    </row>
    <row r="335" spans="1:19" x14ac:dyDescent="0.25">
      <c r="A335" s="31" t="s">
        <v>430</v>
      </c>
      <c r="B335" s="37"/>
      <c r="C335" s="31" t="s">
        <v>670</v>
      </c>
      <c r="D335" s="31" t="s">
        <v>671</v>
      </c>
      <c r="E335" s="76">
        <v>2</v>
      </c>
      <c r="F335" s="76">
        <v>5.4</v>
      </c>
      <c r="G335" s="31">
        <v>2050</v>
      </c>
      <c r="J335" s="31"/>
      <c r="K335"/>
      <c r="L335" s="31"/>
      <c r="M335" s="31"/>
      <c r="N335" s="31"/>
      <c r="Q335" s="29"/>
      <c r="S335"/>
    </row>
    <row r="336" spans="1:19" x14ac:dyDescent="0.25">
      <c r="A336" s="31"/>
      <c r="B336" s="37"/>
      <c r="C336" s="31"/>
      <c r="D336" s="31"/>
      <c r="G336" s="31"/>
      <c r="J336" s="31"/>
      <c r="K336" t="s">
        <v>672</v>
      </c>
      <c r="L336" s="31" t="s">
        <v>673</v>
      </c>
      <c r="M336" s="31" t="s">
        <v>435</v>
      </c>
      <c r="N336" s="31" t="s">
        <v>43</v>
      </c>
      <c r="O336" s="67">
        <v>7</v>
      </c>
      <c r="Q336" s="29">
        <v>2050</v>
      </c>
      <c r="S336"/>
    </row>
    <row r="337" spans="1:19" x14ac:dyDescent="0.25">
      <c r="A337" s="31" t="s">
        <v>430</v>
      </c>
      <c r="B337" s="37"/>
      <c r="C337" s="31" t="s">
        <v>670</v>
      </c>
      <c r="D337" s="31" t="s">
        <v>674</v>
      </c>
      <c r="E337" s="76">
        <v>10</v>
      </c>
      <c r="F337" s="76">
        <v>27.1</v>
      </c>
      <c r="G337" s="31">
        <v>2050</v>
      </c>
      <c r="J337" s="31"/>
      <c r="K337" t="s">
        <v>675</v>
      </c>
      <c r="L337" s="31" t="s">
        <v>676</v>
      </c>
      <c r="M337" s="31" t="s">
        <v>435</v>
      </c>
      <c r="N337" s="31" t="s">
        <v>43</v>
      </c>
      <c r="O337" s="67">
        <v>14</v>
      </c>
      <c r="Q337" s="29">
        <v>2050</v>
      </c>
      <c r="S337"/>
    </row>
    <row r="338" spans="1:19" x14ac:dyDescent="0.25">
      <c r="A338" s="31" t="s">
        <v>430</v>
      </c>
      <c r="B338" s="37"/>
      <c r="C338" s="31" t="s">
        <v>670</v>
      </c>
      <c r="D338" s="31" t="s">
        <v>677</v>
      </c>
      <c r="E338" s="76">
        <v>6</v>
      </c>
      <c r="F338" s="76">
        <v>16.2</v>
      </c>
      <c r="G338" s="31">
        <v>2050</v>
      </c>
      <c r="J338" s="31"/>
      <c r="K338" t="s">
        <v>678</v>
      </c>
      <c r="L338" s="31" t="s">
        <v>679</v>
      </c>
      <c r="M338" s="31" t="s">
        <v>435</v>
      </c>
      <c r="N338" s="31" t="s">
        <v>43</v>
      </c>
      <c r="O338" s="67">
        <v>8</v>
      </c>
      <c r="Q338" s="29">
        <v>2050</v>
      </c>
      <c r="S338"/>
    </row>
    <row r="339" spans="1:19" x14ac:dyDescent="0.25">
      <c r="A339" s="31"/>
      <c r="B339" s="37"/>
      <c r="C339" s="31"/>
      <c r="D339" s="31"/>
      <c r="G339" s="31"/>
      <c r="J339" s="31"/>
      <c r="K339" t="s">
        <v>680</v>
      </c>
      <c r="L339" s="31" t="s">
        <v>681</v>
      </c>
      <c r="M339" s="31" t="s">
        <v>435</v>
      </c>
      <c r="N339" s="59" t="s">
        <v>174</v>
      </c>
      <c r="O339" s="67">
        <v>14</v>
      </c>
      <c r="Q339" s="29">
        <v>2050</v>
      </c>
      <c r="S339"/>
    </row>
    <row r="340" spans="1:19" x14ac:dyDescent="0.25">
      <c r="A340" s="31" t="s">
        <v>430</v>
      </c>
      <c r="B340" s="37"/>
      <c r="C340" s="31" t="s">
        <v>682</v>
      </c>
      <c r="D340" s="31" t="s">
        <v>477</v>
      </c>
      <c r="E340" s="76">
        <v>6</v>
      </c>
      <c r="F340" s="76">
        <v>10.7</v>
      </c>
      <c r="G340" s="31">
        <v>2035</v>
      </c>
      <c r="J340" s="31"/>
      <c r="K340" t="s">
        <v>683</v>
      </c>
      <c r="L340" s="31" t="s">
        <v>684</v>
      </c>
      <c r="M340" s="31" t="s">
        <v>435</v>
      </c>
      <c r="N340" s="59" t="s">
        <v>158</v>
      </c>
      <c r="O340" s="67">
        <v>32</v>
      </c>
      <c r="Q340" s="29">
        <v>2050</v>
      </c>
      <c r="S340"/>
    </row>
    <row r="341" spans="1:19" x14ac:dyDescent="0.25">
      <c r="A341" s="31" t="s">
        <v>430</v>
      </c>
      <c r="B341" s="37"/>
      <c r="C341" s="31" t="s">
        <v>685</v>
      </c>
      <c r="D341" s="31" t="s">
        <v>686</v>
      </c>
      <c r="E341" s="76">
        <v>0.3</v>
      </c>
      <c r="F341" s="76">
        <v>0.5</v>
      </c>
      <c r="G341" s="31">
        <v>2050</v>
      </c>
      <c r="J341" s="31"/>
      <c r="K341"/>
      <c r="L341" s="31"/>
      <c r="M341" s="31"/>
      <c r="N341" s="31"/>
      <c r="Q341" s="29"/>
      <c r="S341"/>
    </row>
    <row r="342" spans="1:19" x14ac:dyDescent="0.25">
      <c r="A342" s="31"/>
      <c r="B342" s="37"/>
      <c r="C342" s="31"/>
      <c r="D342" s="31"/>
      <c r="G342" s="31"/>
      <c r="J342" s="31"/>
      <c r="K342" t="s">
        <v>687</v>
      </c>
      <c r="L342" s="31" t="s">
        <v>688</v>
      </c>
      <c r="M342" s="31" t="s">
        <v>435</v>
      </c>
      <c r="N342" s="59" t="s">
        <v>46</v>
      </c>
      <c r="O342" s="67">
        <v>12</v>
      </c>
      <c r="Q342" s="29">
        <v>2050</v>
      </c>
      <c r="S342"/>
    </row>
    <row r="343" spans="1:19" x14ac:dyDescent="0.25">
      <c r="A343" s="31" t="s">
        <v>430</v>
      </c>
      <c r="B343" s="37"/>
      <c r="C343" s="31" t="s">
        <v>685</v>
      </c>
      <c r="D343" s="31" t="s">
        <v>689</v>
      </c>
      <c r="E343" s="76">
        <v>3</v>
      </c>
      <c r="F343" s="76">
        <v>8.1</v>
      </c>
      <c r="G343" s="31">
        <v>2050</v>
      </c>
      <c r="J343" s="31"/>
      <c r="K343" t="s">
        <v>690</v>
      </c>
      <c r="L343" s="31" t="s">
        <v>691</v>
      </c>
      <c r="M343" s="31" t="s">
        <v>435</v>
      </c>
      <c r="N343" s="59" t="s">
        <v>174</v>
      </c>
      <c r="O343" s="67">
        <v>53</v>
      </c>
      <c r="Q343" s="29">
        <v>2050</v>
      </c>
      <c r="S343"/>
    </row>
    <row r="344" spans="1:19" x14ac:dyDescent="0.25">
      <c r="A344" s="31" t="s">
        <v>430</v>
      </c>
      <c r="B344" s="37"/>
      <c r="C344" s="31" t="s">
        <v>685</v>
      </c>
      <c r="D344" s="31" t="s">
        <v>692</v>
      </c>
      <c r="E344" s="76">
        <v>0.8</v>
      </c>
      <c r="F344" s="76">
        <v>1.9</v>
      </c>
      <c r="G344" s="31">
        <v>2050</v>
      </c>
      <c r="J344" s="31"/>
      <c r="K344"/>
      <c r="L344" s="31"/>
      <c r="M344" s="31"/>
      <c r="N344" s="31"/>
      <c r="Q344" s="29"/>
      <c r="S344"/>
    </row>
    <row r="345" spans="1:19" x14ac:dyDescent="0.25">
      <c r="A345" s="31"/>
      <c r="B345" s="37"/>
      <c r="C345" s="31"/>
      <c r="D345" s="31"/>
      <c r="G345" s="31"/>
      <c r="J345" s="31"/>
      <c r="K345" t="s">
        <v>693</v>
      </c>
      <c r="L345" s="31" t="s">
        <v>694</v>
      </c>
      <c r="M345" s="31" t="s">
        <v>435</v>
      </c>
      <c r="N345" s="31" t="s">
        <v>43</v>
      </c>
      <c r="O345" s="67">
        <v>34</v>
      </c>
      <c r="Q345" s="29">
        <v>2050</v>
      </c>
      <c r="S345"/>
    </row>
    <row r="346" spans="1:19" x14ac:dyDescent="0.25">
      <c r="A346" s="31" t="s">
        <v>430</v>
      </c>
      <c r="B346" s="37"/>
      <c r="C346" s="31" t="s">
        <v>685</v>
      </c>
      <c r="D346" s="31" t="s">
        <v>695</v>
      </c>
      <c r="E346" s="76">
        <v>1</v>
      </c>
      <c r="F346" s="76">
        <v>2.7</v>
      </c>
      <c r="G346" s="31">
        <v>2050</v>
      </c>
      <c r="J346" s="31"/>
      <c r="K346"/>
      <c r="L346" s="31"/>
      <c r="M346" s="31"/>
      <c r="N346" s="31"/>
      <c r="Q346" s="29"/>
      <c r="S346"/>
    </row>
    <row r="347" spans="1:19" x14ac:dyDescent="0.25">
      <c r="A347" s="31" t="s">
        <v>430</v>
      </c>
      <c r="B347" s="37"/>
      <c r="C347" s="31" t="s">
        <v>696</v>
      </c>
      <c r="D347" s="31" t="s">
        <v>477</v>
      </c>
      <c r="E347" s="76">
        <v>4</v>
      </c>
      <c r="F347" s="76">
        <v>7.2</v>
      </c>
      <c r="G347" s="31">
        <v>2035</v>
      </c>
      <c r="J347" s="31"/>
      <c r="K347"/>
      <c r="L347" s="31"/>
      <c r="M347" s="31"/>
      <c r="N347" s="31"/>
      <c r="Q347" s="29"/>
      <c r="S347"/>
    </row>
    <row r="348" spans="1:19" x14ac:dyDescent="0.25">
      <c r="A348" s="31" t="s">
        <v>430</v>
      </c>
      <c r="B348" s="37"/>
      <c r="C348" s="31" t="s">
        <v>697</v>
      </c>
      <c r="D348" s="31" t="s">
        <v>698</v>
      </c>
      <c r="E348" s="76">
        <v>0.4</v>
      </c>
      <c r="F348" s="76">
        <v>0.8</v>
      </c>
      <c r="G348" s="31">
        <v>2050</v>
      </c>
      <c r="J348" s="31"/>
      <c r="K348"/>
      <c r="L348" s="31"/>
      <c r="M348" s="31"/>
      <c r="N348" s="31"/>
      <c r="Q348" s="29"/>
      <c r="S348"/>
    </row>
    <row r="349" spans="1:19" x14ac:dyDescent="0.25">
      <c r="A349" s="31" t="s">
        <v>430</v>
      </c>
      <c r="B349" s="37"/>
      <c r="C349" s="31" t="s">
        <v>697</v>
      </c>
      <c r="D349" s="31" t="s">
        <v>699</v>
      </c>
      <c r="E349" s="76">
        <v>0.4</v>
      </c>
      <c r="F349" s="76">
        <v>0.8</v>
      </c>
      <c r="G349" s="31">
        <v>2050</v>
      </c>
      <c r="J349" s="31"/>
      <c r="K349"/>
      <c r="L349" s="31"/>
      <c r="M349" s="31"/>
      <c r="N349" s="31"/>
      <c r="Q349" s="29"/>
      <c r="S349"/>
    </row>
    <row r="350" spans="1:19" x14ac:dyDescent="0.25">
      <c r="A350" s="31"/>
      <c r="B350" s="37"/>
      <c r="C350" s="31"/>
      <c r="D350" s="31"/>
      <c r="G350" s="31"/>
      <c r="J350" s="31"/>
      <c r="K350" t="s">
        <v>700</v>
      </c>
      <c r="L350" s="31" t="s">
        <v>701</v>
      </c>
      <c r="M350" s="31" t="s">
        <v>435</v>
      </c>
      <c r="N350" s="31" t="s">
        <v>43</v>
      </c>
      <c r="O350" s="67">
        <v>2</v>
      </c>
      <c r="Q350" s="29">
        <v>2050</v>
      </c>
      <c r="S350"/>
    </row>
    <row r="351" spans="1:19" x14ac:dyDescent="0.25">
      <c r="A351" s="31"/>
      <c r="B351" s="37"/>
      <c r="C351" s="31"/>
      <c r="D351" s="31"/>
      <c r="G351" s="31"/>
      <c r="J351" s="31"/>
      <c r="K351" t="s">
        <v>702</v>
      </c>
      <c r="L351" s="31" t="s">
        <v>703</v>
      </c>
      <c r="M351" s="31" t="s">
        <v>704</v>
      </c>
      <c r="N351" s="59" t="s">
        <v>174</v>
      </c>
      <c r="O351" s="67">
        <v>30</v>
      </c>
      <c r="Q351" s="29">
        <v>2050</v>
      </c>
      <c r="S351"/>
    </row>
    <row r="352" spans="1:19" x14ac:dyDescent="0.25">
      <c r="A352" s="31" t="s">
        <v>430</v>
      </c>
      <c r="B352" s="37"/>
      <c r="C352" s="31" t="s">
        <v>697</v>
      </c>
      <c r="D352" s="31" t="s">
        <v>705</v>
      </c>
      <c r="E352" s="76">
        <v>0.8</v>
      </c>
      <c r="F352" s="76">
        <v>1.9</v>
      </c>
      <c r="G352" s="31">
        <v>2050</v>
      </c>
      <c r="J352" s="31"/>
      <c r="K352" t="s">
        <v>706</v>
      </c>
      <c r="L352" s="31" t="s">
        <v>707</v>
      </c>
      <c r="M352" s="31" t="s">
        <v>435</v>
      </c>
      <c r="N352" s="31" t="s">
        <v>43</v>
      </c>
      <c r="O352" s="67">
        <v>7</v>
      </c>
      <c r="Q352" s="29">
        <v>2050</v>
      </c>
      <c r="S352"/>
    </row>
    <row r="353" spans="1:19" x14ac:dyDescent="0.25">
      <c r="A353" s="31"/>
      <c r="B353" s="37"/>
      <c r="C353" s="31"/>
      <c r="D353" s="31"/>
      <c r="G353" s="31"/>
      <c r="J353" s="31"/>
      <c r="K353" t="s">
        <v>708</v>
      </c>
      <c r="L353" s="31" t="s">
        <v>709</v>
      </c>
      <c r="M353" s="31" t="s">
        <v>435</v>
      </c>
      <c r="N353" s="59" t="s">
        <v>154</v>
      </c>
      <c r="O353" s="67">
        <v>26</v>
      </c>
      <c r="Q353" s="29">
        <v>2035</v>
      </c>
      <c r="S353"/>
    </row>
    <row r="354" spans="1:19" x14ac:dyDescent="0.25">
      <c r="A354" s="31" t="s">
        <v>430</v>
      </c>
      <c r="B354" s="37"/>
      <c r="C354" s="31" t="s">
        <v>710</v>
      </c>
      <c r="D354" s="31" t="s">
        <v>711</v>
      </c>
      <c r="E354" s="76">
        <v>6</v>
      </c>
      <c r="F354" s="76">
        <v>7.1</v>
      </c>
      <c r="G354" s="31">
        <v>2020</v>
      </c>
      <c r="J354" s="31"/>
      <c r="K354"/>
      <c r="L354" s="31"/>
      <c r="M354" s="31"/>
      <c r="N354" s="31"/>
      <c r="Q354" s="29"/>
      <c r="S354"/>
    </row>
    <row r="355" spans="1:19" x14ac:dyDescent="0.25">
      <c r="A355" s="31" t="s">
        <v>430</v>
      </c>
      <c r="B355" s="37"/>
      <c r="C355" s="31" t="s">
        <v>710</v>
      </c>
      <c r="D355" s="31" t="s">
        <v>712</v>
      </c>
      <c r="E355" s="76">
        <v>6</v>
      </c>
      <c r="F355" s="76">
        <v>7.1</v>
      </c>
      <c r="G355" s="31">
        <v>2020</v>
      </c>
      <c r="J355" s="31"/>
      <c r="K355" t="s">
        <v>713</v>
      </c>
      <c r="L355" s="31" t="s">
        <v>714</v>
      </c>
      <c r="M355" s="31" t="s">
        <v>435</v>
      </c>
      <c r="N355" s="59" t="s">
        <v>715</v>
      </c>
      <c r="O355" s="67">
        <v>18</v>
      </c>
      <c r="Q355" s="29">
        <v>2050</v>
      </c>
      <c r="S355"/>
    </row>
    <row r="356" spans="1:19" x14ac:dyDescent="0.25">
      <c r="A356" s="31" t="s">
        <v>430</v>
      </c>
      <c r="B356" s="37"/>
      <c r="C356" s="31" t="s">
        <v>710</v>
      </c>
      <c r="D356" s="31" t="s">
        <v>716</v>
      </c>
      <c r="E356" s="76">
        <v>3</v>
      </c>
      <c r="F356" s="76">
        <v>3.5</v>
      </c>
      <c r="G356" s="31">
        <v>2020</v>
      </c>
      <c r="J356" s="31"/>
      <c r="K356"/>
      <c r="L356" s="31"/>
      <c r="M356" s="31"/>
      <c r="N356" s="31"/>
      <c r="Q356" s="29"/>
      <c r="S356"/>
    </row>
    <row r="357" spans="1:19" x14ac:dyDescent="0.25">
      <c r="A357" s="31" t="s">
        <v>430</v>
      </c>
      <c r="B357" s="37"/>
      <c r="C357" s="31" t="s">
        <v>710</v>
      </c>
      <c r="D357" s="31" t="s">
        <v>717</v>
      </c>
      <c r="E357" s="76">
        <v>5</v>
      </c>
      <c r="F357" s="76">
        <v>5.9</v>
      </c>
      <c r="G357" s="31">
        <v>2020</v>
      </c>
      <c r="J357" s="31"/>
      <c r="K357" t="s">
        <v>718</v>
      </c>
      <c r="L357" s="31" t="s">
        <v>719</v>
      </c>
      <c r="M357" s="31" t="s">
        <v>719</v>
      </c>
      <c r="N357" s="31"/>
      <c r="O357" s="67">
        <v>5</v>
      </c>
      <c r="Q357" s="29">
        <v>2035</v>
      </c>
      <c r="S357"/>
    </row>
    <row r="358" spans="1:19" x14ac:dyDescent="0.25">
      <c r="A358" s="31"/>
      <c r="B358" s="37"/>
      <c r="C358" s="31"/>
      <c r="D358" s="31"/>
      <c r="G358" s="31"/>
      <c r="J358" s="31"/>
      <c r="K358" t="s">
        <v>720</v>
      </c>
      <c r="L358" s="31" t="s">
        <v>714</v>
      </c>
      <c r="M358" s="31" t="s">
        <v>435</v>
      </c>
      <c r="N358" s="59" t="s">
        <v>106</v>
      </c>
      <c r="O358" s="67">
        <v>26</v>
      </c>
      <c r="Q358" s="29">
        <v>2035</v>
      </c>
      <c r="S358"/>
    </row>
    <row r="359" spans="1:19" x14ac:dyDescent="0.25">
      <c r="A359" s="31" t="s">
        <v>430</v>
      </c>
      <c r="B359" s="37"/>
      <c r="C359" s="31" t="s">
        <v>710</v>
      </c>
      <c r="D359" s="31" t="s">
        <v>721</v>
      </c>
      <c r="E359" s="76">
        <v>4</v>
      </c>
      <c r="F359" s="76">
        <v>4.7</v>
      </c>
      <c r="G359" s="31">
        <v>2020</v>
      </c>
      <c r="J359" s="31"/>
      <c r="K359"/>
      <c r="L359" s="31"/>
      <c r="M359" s="31"/>
      <c r="N359" s="31"/>
      <c r="Q359" s="29"/>
      <c r="S359"/>
    </row>
    <row r="360" spans="1:19" x14ac:dyDescent="0.25">
      <c r="A360" s="31"/>
      <c r="B360" s="37"/>
      <c r="C360" s="31"/>
      <c r="D360" s="31"/>
      <c r="G360" s="31"/>
      <c r="J360" s="31"/>
      <c r="K360" t="s">
        <v>722</v>
      </c>
      <c r="L360" s="31" t="s">
        <v>723</v>
      </c>
      <c r="M360" s="31" t="s">
        <v>435</v>
      </c>
      <c r="N360" s="59" t="s">
        <v>193</v>
      </c>
      <c r="O360" s="67">
        <v>91</v>
      </c>
      <c r="Q360" s="29">
        <v>2025</v>
      </c>
      <c r="S360"/>
    </row>
    <row r="361" spans="1:19" x14ac:dyDescent="0.25">
      <c r="A361" s="31"/>
      <c r="B361" s="37"/>
      <c r="C361" s="31"/>
      <c r="D361" s="31"/>
      <c r="G361" s="31"/>
      <c r="J361" s="31"/>
      <c r="K361" t="s">
        <v>724</v>
      </c>
      <c r="L361" s="31" t="s">
        <v>725</v>
      </c>
      <c r="M361" s="31" t="s">
        <v>435</v>
      </c>
      <c r="N361" s="59" t="s">
        <v>98</v>
      </c>
      <c r="O361" s="67">
        <v>6</v>
      </c>
      <c r="Q361" s="29">
        <v>2035</v>
      </c>
      <c r="S361"/>
    </row>
    <row r="362" spans="1:19" x14ac:dyDescent="0.25">
      <c r="A362" s="31"/>
      <c r="B362" s="37"/>
      <c r="C362" s="31"/>
      <c r="D362" s="31"/>
      <c r="G362" s="31"/>
      <c r="J362" s="31"/>
      <c r="K362" t="s">
        <v>726</v>
      </c>
      <c r="L362" s="31" t="s">
        <v>727</v>
      </c>
      <c r="M362" s="31" t="s">
        <v>435</v>
      </c>
      <c r="N362" s="59" t="s">
        <v>133</v>
      </c>
      <c r="O362" s="67">
        <v>11</v>
      </c>
      <c r="Q362" s="29">
        <v>2025</v>
      </c>
      <c r="S362"/>
    </row>
    <row r="363" spans="1:19" x14ac:dyDescent="0.25">
      <c r="A363" s="31"/>
      <c r="B363" s="37"/>
      <c r="C363" s="31"/>
      <c r="D363" s="31"/>
      <c r="G363" s="31"/>
      <c r="J363" s="31"/>
      <c r="K363" t="s">
        <v>728</v>
      </c>
      <c r="L363" s="31" t="s">
        <v>729</v>
      </c>
      <c r="M363" s="31" t="s">
        <v>463</v>
      </c>
      <c r="N363" s="59" t="s">
        <v>98</v>
      </c>
      <c r="O363" s="67">
        <v>5</v>
      </c>
      <c r="Q363" s="29">
        <v>2025</v>
      </c>
      <c r="S363"/>
    </row>
    <row r="364" spans="1:19" x14ac:dyDescent="0.25">
      <c r="A364" s="31" t="s">
        <v>430</v>
      </c>
      <c r="B364" s="37"/>
      <c r="C364" s="31" t="s">
        <v>730</v>
      </c>
      <c r="D364" s="31" t="s">
        <v>477</v>
      </c>
      <c r="E364" s="76">
        <v>24</v>
      </c>
      <c r="F364" s="76">
        <v>43</v>
      </c>
      <c r="G364" s="31">
        <v>2035</v>
      </c>
      <c r="J364" s="31"/>
      <c r="K364"/>
      <c r="L364" s="31"/>
      <c r="M364" s="31"/>
      <c r="N364" s="31"/>
      <c r="Q364" s="29"/>
      <c r="S364"/>
    </row>
    <row r="365" spans="1:19" x14ac:dyDescent="0.25">
      <c r="A365" s="31" t="s">
        <v>430</v>
      </c>
      <c r="B365" s="37"/>
      <c r="C365" s="31" t="s">
        <v>731</v>
      </c>
      <c r="D365" s="31" t="s">
        <v>477</v>
      </c>
      <c r="E365" s="76">
        <v>368.3</v>
      </c>
      <c r="F365" s="76">
        <v>387.5</v>
      </c>
      <c r="G365" s="31">
        <v>2020</v>
      </c>
      <c r="J365" s="31"/>
      <c r="K365"/>
      <c r="L365" s="31"/>
      <c r="M365" s="31"/>
      <c r="N365" s="31"/>
      <c r="Q365" s="29"/>
      <c r="S365"/>
    </row>
    <row r="366" spans="1:19" x14ac:dyDescent="0.25">
      <c r="A366" s="31" t="s">
        <v>430</v>
      </c>
      <c r="B366" s="37"/>
      <c r="C366" s="31" t="s">
        <v>731</v>
      </c>
      <c r="D366" s="31" t="s">
        <v>477</v>
      </c>
      <c r="E366" s="76">
        <v>857.3</v>
      </c>
      <c r="F366" s="76">
        <v>1184.4000000000001</v>
      </c>
      <c r="G366" s="31">
        <v>2035</v>
      </c>
      <c r="J366" s="31"/>
      <c r="K366"/>
      <c r="L366" s="31"/>
      <c r="M366" s="31"/>
      <c r="N366" s="31"/>
      <c r="Q366" s="29"/>
      <c r="S366"/>
    </row>
    <row r="367" spans="1:19" x14ac:dyDescent="0.25">
      <c r="A367" s="31" t="s">
        <v>430</v>
      </c>
      <c r="B367" s="37"/>
      <c r="C367" s="31" t="s">
        <v>731</v>
      </c>
      <c r="D367" s="31" t="s">
        <v>477</v>
      </c>
      <c r="E367" s="76">
        <v>815.3</v>
      </c>
      <c r="F367" s="76">
        <v>1678.4</v>
      </c>
      <c r="G367" s="31">
        <v>2050</v>
      </c>
      <c r="J367" s="31"/>
      <c r="K367"/>
      <c r="L367" s="31"/>
      <c r="M367" s="31"/>
      <c r="N367" s="31"/>
      <c r="Q367" s="29"/>
      <c r="S367"/>
    </row>
    <row r="368" spans="1:19" x14ac:dyDescent="0.25">
      <c r="A368" s="31"/>
      <c r="B368" s="37"/>
      <c r="C368" s="31"/>
      <c r="D368" s="31"/>
      <c r="G368" s="31"/>
      <c r="J368" s="31"/>
      <c r="K368" t="s">
        <v>732</v>
      </c>
      <c r="L368" s="31" t="s">
        <v>733</v>
      </c>
      <c r="M368" s="31" t="s">
        <v>435</v>
      </c>
      <c r="N368" s="59" t="s">
        <v>98</v>
      </c>
      <c r="O368" s="67">
        <v>35</v>
      </c>
      <c r="Q368" s="29">
        <v>2035</v>
      </c>
      <c r="S368"/>
    </row>
    <row r="369" spans="1:19" x14ac:dyDescent="0.25">
      <c r="A369" s="31"/>
      <c r="B369" s="37"/>
      <c r="C369" s="31"/>
      <c r="D369" s="31"/>
      <c r="G369" s="31"/>
      <c r="J369" s="31"/>
      <c r="K369" t="s">
        <v>734</v>
      </c>
      <c r="L369" s="31" t="s">
        <v>733</v>
      </c>
      <c r="M369" s="31" t="s">
        <v>704</v>
      </c>
      <c r="N369" s="59" t="s">
        <v>98</v>
      </c>
      <c r="O369" s="67">
        <v>6</v>
      </c>
      <c r="Q369" s="29">
        <v>2025</v>
      </c>
      <c r="S369"/>
    </row>
    <row r="370" spans="1:19" x14ac:dyDescent="0.25">
      <c r="A370" s="31" t="s">
        <v>430</v>
      </c>
      <c r="B370" s="37"/>
      <c r="C370" s="31" t="s">
        <v>735</v>
      </c>
      <c r="D370" s="31" t="s">
        <v>477</v>
      </c>
      <c r="E370" s="76">
        <v>10</v>
      </c>
      <c r="F370" s="76">
        <v>17.899999999999999</v>
      </c>
      <c r="G370" s="31">
        <v>2035</v>
      </c>
      <c r="J370" s="31"/>
      <c r="K370" t="s">
        <v>736</v>
      </c>
      <c r="L370" s="31" t="s">
        <v>735</v>
      </c>
      <c r="M370" s="31" t="s">
        <v>435</v>
      </c>
      <c r="N370" s="59" t="s">
        <v>43</v>
      </c>
      <c r="O370" s="67">
        <v>13</v>
      </c>
      <c r="Q370" s="29">
        <v>2050</v>
      </c>
      <c r="S370"/>
    </row>
    <row r="371" spans="1:19" x14ac:dyDescent="0.25">
      <c r="A371" s="31"/>
      <c r="B371" s="37"/>
      <c r="C371" s="31"/>
      <c r="D371" s="31"/>
      <c r="G371" s="31"/>
      <c r="J371" s="31"/>
      <c r="K371" t="s">
        <v>737</v>
      </c>
      <c r="L371" s="31" t="s">
        <v>738</v>
      </c>
      <c r="M371" s="31" t="s">
        <v>463</v>
      </c>
      <c r="N371" s="59" t="s">
        <v>43</v>
      </c>
      <c r="O371" s="67">
        <v>23</v>
      </c>
      <c r="Q371" s="29">
        <v>2035</v>
      </c>
      <c r="S371"/>
    </row>
    <row r="372" spans="1:19" x14ac:dyDescent="0.25">
      <c r="A372" s="31" t="s">
        <v>430</v>
      </c>
      <c r="B372" s="37"/>
      <c r="C372" s="31" t="s">
        <v>739</v>
      </c>
      <c r="D372" s="31" t="s">
        <v>740</v>
      </c>
      <c r="E372" s="76">
        <v>7</v>
      </c>
      <c r="F372" s="76">
        <v>8.3000000000000007</v>
      </c>
      <c r="G372" s="31">
        <v>2020</v>
      </c>
      <c r="J372" s="31"/>
      <c r="K372" t="s">
        <v>741</v>
      </c>
      <c r="L372" s="31" t="s">
        <v>742</v>
      </c>
      <c r="M372" s="31" t="s">
        <v>435</v>
      </c>
      <c r="N372" s="59" t="s">
        <v>743</v>
      </c>
      <c r="O372" s="67">
        <v>3</v>
      </c>
      <c r="Q372" s="29">
        <v>2035</v>
      </c>
      <c r="S372"/>
    </row>
    <row r="373" spans="1:19" x14ac:dyDescent="0.25">
      <c r="A373" s="31" t="s">
        <v>430</v>
      </c>
      <c r="B373" s="37"/>
      <c r="C373" s="31" t="s">
        <v>739</v>
      </c>
      <c r="D373" s="31" t="s">
        <v>744</v>
      </c>
      <c r="E373" s="76">
        <v>0.6</v>
      </c>
      <c r="F373" s="76">
        <v>0.7</v>
      </c>
      <c r="G373" s="31">
        <v>2020</v>
      </c>
      <c r="J373" s="31"/>
      <c r="K373" t="s">
        <v>745</v>
      </c>
      <c r="L373" s="31" t="s">
        <v>746</v>
      </c>
      <c r="M373" s="31" t="s">
        <v>435</v>
      </c>
      <c r="N373" s="59" t="s">
        <v>43</v>
      </c>
      <c r="O373" s="67">
        <v>1</v>
      </c>
      <c r="Q373" s="29">
        <v>2035</v>
      </c>
      <c r="S373"/>
    </row>
    <row r="374" spans="1:19" x14ac:dyDescent="0.25">
      <c r="A374" s="31"/>
      <c r="B374" s="37"/>
      <c r="C374" s="31"/>
      <c r="D374" s="31"/>
      <c r="G374" s="31"/>
      <c r="J374" s="31"/>
      <c r="K374" t="s">
        <v>747</v>
      </c>
      <c r="L374" s="31" t="s">
        <v>748</v>
      </c>
      <c r="M374" s="31" t="s">
        <v>463</v>
      </c>
      <c r="N374" s="59" t="s">
        <v>743</v>
      </c>
      <c r="O374" s="67">
        <v>23</v>
      </c>
      <c r="Q374" s="29">
        <v>2025</v>
      </c>
      <c r="S374"/>
    </row>
    <row r="375" spans="1:19" x14ac:dyDescent="0.25">
      <c r="A375" s="31" t="s">
        <v>430</v>
      </c>
      <c r="B375" s="37"/>
      <c r="C375" s="31" t="s">
        <v>749</v>
      </c>
      <c r="D375" s="31" t="s">
        <v>477</v>
      </c>
      <c r="E375" s="76">
        <v>0.4</v>
      </c>
      <c r="F375" s="76">
        <v>0.5</v>
      </c>
      <c r="G375" s="31">
        <v>2020</v>
      </c>
      <c r="J375" s="31"/>
      <c r="K375"/>
      <c r="L375" s="31"/>
      <c r="M375" s="31"/>
      <c r="N375" s="31"/>
      <c r="Q375" s="29"/>
      <c r="S375"/>
    </row>
    <row r="376" spans="1:19" x14ac:dyDescent="0.25">
      <c r="A376" s="31" t="s">
        <v>430</v>
      </c>
      <c r="B376" s="37"/>
      <c r="C376" s="31" t="s">
        <v>750</v>
      </c>
      <c r="D376" s="31" t="s">
        <v>477</v>
      </c>
      <c r="E376" s="76">
        <v>2</v>
      </c>
      <c r="F376" s="76">
        <v>3.6</v>
      </c>
      <c r="G376" s="31">
        <v>2035</v>
      </c>
      <c r="J376" s="31"/>
      <c r="K376"/>
      <c r="L376" s="31"/>
      <c r="M376" s="31"/>
      <c r="N376" s="31"/>
      <c r="Q376" s="29"/>
      <c r="S376"/>
    </row>
    <row r="377" spans="1:19" x14ac:dyDescent="0.25">
      <c r="A377" s="31"/>
      <c r="B377" s="37"/>
      <c r="C377" s="31"/>
      <c r="D377" s="31"/>
      <c r="G377" s="31"/>
      <c r="J377" s="31"/>
      <c r="K377" t="s">
        <v>751</v>
      </c>
      <c r="L377" s="31" t="s">
        <v>752</v>
      </c>
      <c r="M377" s="31" t="s">
        <v>435</v>
      </c>
      <c r="N377" s="59" t="s">
        <v>82</v>
      </c>
      <c r="O377" s="67">
        <v>1</v>
      </c>
      <c r="Q377" s="29">
        <v>2050</v>
      </c>
      <c r="S377"/>
    </row>
    <row r="378" spans="1:19" x14ac:dyDescent="0.25">
      <c r="A378" s="31" t="s">
        <v>430</v>
      </c>
      <c r="B378" s="37"/>
      <c r="C378" s="31" t="s">
        <v>753</v>
      </c>
      <c r="D378" s="31" t="s">
        <v>754</v>
      </c>
      <c r="E378" s="76">
        <v>0.8</v>
      </c>
      <c r="F378" s="76">
        <v>0.9</v>
      </c>
      <c r="G378" s="31">
        <v>2020</v>
      </c>
      <c r="J378" s="31"/>
      <c r="K378" t="s">
        <v>755</v>
      </c>
      <c r="L378" s="31" t="s">
        <v>756</v>
      </c>
      <c r="M378" s="31" t="s">
        <v>440</v>
      </c>
      <c r="N378" s="59" t="s">
        <v>101</v>
      </c>
      <c r="O378" s="67">
        <v>3</v>
      </c>
      <c r="Q378" s="29">
        <v>2035</v>
      </c>
      <c r="S378"/>
    </row>
    <row r="379" spans="1:19" x14ac:dyDescent="0.25">
      <c r="A379" s="31" t="s">
        <v>430</v>
      </c>
      <c r="B379" s="37"/>
      <c r="C379" s="31" t="s">
        <v>753</v>
      </c>
      <c r="D379" s="31" t="s">
        <v>757</v>
      </c>
      <c r="E379" s="76">
        <v>2</v>
      </c>
      <c r="F379" s="76">
        <v>2.4</v>
      </c>
      <c r="G379" s="31">
        <v>2020</v>
      </c>
      <c r="J379" s="31"/>
      <c r="K379" t="s">
        <v>758</v>
      </c>
      <c r="L379" s="31" t="s">
        <v>759</v>
      </c>
      <c r="M379" s="31" t="s">
        <v>440</v>
      </c>
      <c r="N379" s="59" t="s">
        <v>101</v>
      </c>
      <c r="O379" s="67">
        <v>5</v>
      </c>
      <c r="Q379" s="29">
        <v>2035</v>
      </c>
      <c r="S379"/>
    </row>
    <row r="380" spans="1:19" x14ac:dyDescent="0.25">
      <c r="A380" s="31" t="s">
        <v>430</v>
      </c>
      <c r="B380" s="37"/>
      <c r="C380" s="31" t="s">
        <v>753</v>
      </c>
      <c r="D380" s="31" t="s">
        <v>760</v>
      </c>
      <c r="E380" s="76">
        <v>1</v>
      </c>
      <c r="F380" s="76">
        <v>1.2</v>
      </c>
      <c r="G380" s="31">
        <v>2020</v>
      </c>
      <c r="J380" s="31"/>
      <c r="K380"/>
      <c r="L380" s="31"/>
      <c r="M380" s="31"/>
      <c r="N380" s="31"/>
      <c r="Q380" s="29"/>
      <c r="S380"/>
    </row>
    <row r="381" spans="1:19" x14ac:dyDescent="0.25">
      <c r="A381" s="31" t="s">
        <v>430</v>
      </c>
      <c r="B381" s="37"/>
      <c r="C381" s="31" t="s">
        <v>753</v>
      </c>
      <c r="D381" s="31" t="s">
        <v>761</v>
      </c>
      <c r="E381" s="76">
        <v>3</v>
      </c>
      <c r="F381" s="76">
        <v>5.4</v>
      </c>
      <c r="G381" s="31">
        <v>2035</v>
      </c>
      <c r="J381" s="31"/>
      <c r="K381"/>
      <c r="L381" s="31"/>
      <c r="M381" s="31"/>
      <c r="N381" s="31"/>
      <c r="Q381" s="29"/>
      <c r="S381"/>
    </row>
    <row r="382" spans="1:19" x14ac:dyDescent="0.25">
      <c r="A382" s="31" t="s">
        <v>430</v>
      </c>
      <c r="B382" s="37"/>
      <c r="C382" s="31" t="s">
        <v>753</v>
      </c>
      <c r="D382" s="31" t="s">
        <v>761</v>
      </c>
      <c r="E382" s="76">
        <v>7</v>
      </c>
      <c r="F382" s="76">
        <v>12.5</v>
      </c>
      <c r="G382" s="31">
        <v>2035</v>
      </c>
      <c r="J382" s="31"/>
      <c r="K382"/>
      <c r="L382" s="31"/>
      <c r="M382" s="31"/>
      <c r="N382" s="31"/>
      <c r="Q382" s="29"/>
      <c r="S382"/>
    </row>
    <row r="383" spans="1:19" x14ac:dyDescent="0.25">
      <c r="A383" s="31" t="s">
        <v>430</v>
      </c>
      <c r="B383" s="37"/>
      <c r="C383" s="31" t="s">
        <v>753</v>
      </c>
      <c r="D383" s="31" t="s">
        <v>762</v>
      </c>
      <c r="E383" s="76">
        <v>2</v>
      </c>
      <c r="F383" s="76">
        <v>3.6</v>
      </c>
      <c r="G383" s="31">
        <v>2035</v>
      </c>
      <c r="J383" s="31"/>
      <c r="K383" t="s">
        <v>763</v>
      </c>
      <c r="L383" s="31" t="s">
        <v>764</v>
      </c>
      <c r="M383" s="31" t="s">
        <v>440</v>
      </c>
      <c r="N383" s="59" t="s">
        <v>174</v>
      </c>
      <c r="O383" s="67">
        <v>2</v>
      </c>
      <c r="Q383" s="29">
        <v>2035</v>
      </c>
      <c r="S383"/>
    </row>
    <row r="384" spans="1:19" x14ac:dyDescent="0.25">
      <c r="A384" s="31" t="s">
        <v>430</v>
      </c>
      <c r="B384" s="37"/>
      <c r="C384" s="31" t="s">
        <v>753</v>
      </c>
      <c r="D384" s="31" t="s">
        <v>765</v>
      </c>
      <c r="E384" s="76">
        <v>0.3</v>
      </c>
      <c r="F384" s="76">
        <v>0.5</v>
      </c>
      <c r="G384" s="31">
        <v>2035</v>
      </c>
      <c r="J384" s="31"/>
      <c r="K384" t="s">
        <v>766</v>
      </c>
      <c r="L384" s="31" t="s">
        <v>767</v>
      </c>
      <c r="M384" s="31" t="s">
        <v>440</v>
      </c>
      <c r="N384" s="59" t="s">
        <v>98</v>
      </c>
      <c r="O384" s="67">
        <v>1</v>
      </c>
      <c r="Q384" s="29">
        <v>2035</v>
      </c>
      <c r="S384"/>
    </row>
    <row r="385" spans="1:19" x14ac:dyDescent="0.25">
      <c r="A385" s="31" t="s">
        <v>430</v>
      </c>
      <c r="B385" s="37"/>
      <c r="C385" s="31" t="s">
        <v>753</v>
      </c>
      <c r="D385" s="31" t="s">
        <v>768</v>
      </c>
      <c r="E385" s="76">
        <v>7</v>
      </c>
      <c r="F385" s="76">
        <v>12.5</v>
      </c>
      <c r="G385" s="31">
        <v>2035</v>
      </c>
      <c r="J385" s="31"/>
      <c r="K385"/>
      <c r="L385" s="31"/>
      <c r="M385" s="31"/>
      <c r="N385" s="31"/>
      <c r="Q385" s="29"/>
      <c r="S385"/>
    </row>
    <row r="386" spans="1:19" x14ac:dyDescent="0.25">
      <c r="A386" s="31"/>
      <c r="B386" s="37"/>
      <c r="C386" s="31"/>
      <c r="D386" s="31"/>
      <c r="G386" s="31"/>
      <c r="J386" s="31"/>
      <c r="K386" t="s">
        <v>769</v>
      </c>
      <c r="L386" s="31" t="s">
        <v>770</v>
      </c>
      <c r="M386" s="31" t="s">
        <v>435</v>
      </c>
      <c r="N386" s="59" t="s">
        <v>98</v>
      </c>
      <c r="O386" s="67">
        <v>2</v>
      </c>
      <c r="Q386" s="29">
        <v>2035</v>
      </c>
      <c r="S386"/>
    </row>
    <row r="387" spans="1:19" x14ac:dyDescent="0.25">
      <c r="A387" s="31" t="s">
        <v>430</v>
      </c>
      <c r="B387" s="37"/>
      <c r="C387" s="31" t="s">
        <v>753</v>
      </c>
      <c r="D387" s="31" t="s">
        <v>771</v>
      </c>
      <c r="E387" s="76">
        <v>10</v>
      </c>
      <c r="F387" s="76">
        <v>17.899999999999999</v>
      </c>
      <c r="G387" s="31">
        <v>2035</v>
      </c>
      <c r="J387" s="31"/>
      <c r="K387" t="s">
        <v>772</v>
      </c>
      <c r="L387" s="31" t="s">
        <v>773</v>
      </c>
      <c r="M387" s="31" t="s">
        <v>440</v>
      </c>
      <c r="N387" s="59" t="s">
        <v>43</v>
      </c>
      <c r="O387" s="67">
        <v>30</v>
      </c>
      <c r="Q387" s="29">
        <v>2035</v>
      </c>
      <c r="S387"/>
    </row>
    <row r="388" spans="1:19" x14ac:dyDescent="0.25">
      <c r="A388" s="31" t="s">
        <v>430</v>
      </c>
      <c r="B388" s="37"/>
      <c r="C388" s="31" t="s">
        <v>753</v>
      </c>
      <c r="D388" s="31" t="s">
        <v>774</v>
      </c>
      <c r="E388" s="76">
        <v>3</v>
      </c>
      <c r="F388" s="76">
        <v>5.4</v>
      </c>
      <c r="G388" s="31">
        <v>2035</v>
      </c>
      <c r="J388" s="31"/>
      <c r="K388" t="s">
        <v>775</v>
      </c>
      <c r="L388" s="31" t="s">
        <v>776</v>
      </c>
      <c r="M388" s="31" t="s">
        <v>435</v>
      </c>
      <c r="N388" s="59" t="s">
        <v>43</v>
      </c>
      <c r="O388" s="67">
        <v>17</v>
      </c>
      <c r="Q388" s="29">
        <v>2035</v>
      </c>
      <c r="S388"/>
    </row>
    <row r="389" spans="1:19" x14ac:dyDescent="0.25">
      <c r="A389" s="31"/>
      <c r="B389" s="37"/>
      <c r="C389" s="31"/>
      <c r="D389" s="31"/>
      <c r="G389" s="31"/>
      <c r="J389" s="31"/>
      <c r="K389" t="s">
        <v>777</v>
      </c>
      <c r="L389" s="31" t="s">
        <v>778</v>
      </c>
      <c r="M389" s="31" t="s">
        <v>435</v>
      </c>
      <c r="N389" s="59" t="s">
        <v>98</v>
      </c>
      <c r="O389" s="67">
        <v>27</v>
      </c>
      <c r="Q389" s="29">
        <v>2035</v>
      </c>
      <c r="S389"/>
    </row>
    <row r="390" spans="1:19" x14ac:dyDescent="0.25">
      <c r="A390" s="31"/>
      <c r="B390" s="37"/>
      <c r="C390" s="31"/>
      <c r="D390" s="31"/>
      <c r="G390" s="31"/>
      <c r="J390" s="31"/>
      <c r="K390" t="s">
        <v>779</v>
      </c>
      <c r="L390" s="31" t="s">
        <v>780</v>
      </c>
      <c r="M390" s="31" t="s">
        <v>440</v>
      </c>
      <c r="N390" s="59" t="s">
        <v>781</v>
      </c>
      <c r="O390" s="67">
        <v>11</v>
      </c>
      <c r="Q390" s="29">
        <v>2050</v>
      </c>
      <c r="S390"/>
    </row>
    <row r="391" spans="1:19" x14ac:dyDescent="0.25">
      <c r="A391" s="31"/>
      <c r="B391" s="37"/>
      <c r="C391" s="31"/>
      <c r="D391" s="31"/>
      <c r="G391" s="31"/>
      <c r="J391" s="31"/>
      <c r="K391" t="s">
        <v>782</v>
      </c>
      <c r="L391" s="31" t="s">
        <v>780</v>
      </c>
      <c r="M391" s="31" t="s">
        <v>440</v>
      </c>
      <c r="N391" s="59" t="s">
        <v>43</v>
      </c>
      <c r="O391" s="67">
        <v>16</v>
      </c>
      <c r="Q391" s="29">
        <v>2035</v>
      </c>
      <c r="S391"/>
    </row>
    <row r="392" spans="1:19" x14ac:dyDescent="0.25">
      <c r="A392" s="31"/>
      <c r="B392" s="37"/>
      <c r="C392" s="31"/>
      <c r="D392" s="31"/>
      <c r="G392" s="31"/>
      <c r="J392" s="31"/>
      <c r="K392" t="s">
        <v>783</v>
      </c>
      <c r="L392" s="31" t="s">
        <v>784</v>
      </c>
      <c r="M392" s="31" t="s">
        <v>435</v>
      </c>
      <c r="N392" s="31" t="s">
        <v>98</v>
      </c>
      <c r="O392" s="67">
        <v>1</v>
      </c>
      <c r="Q392" s="29">
        <v>2035</v>
      </c>
      <c r="S392"/>
    </row>
    <row r="393" spans="1:19" x14ac:dyDescent="0.25">
      <c r="A393" s="31"/>
      <c r="B393" s="37"/>
      <c r="C393" s="31"/>
      <c r="D393" s="31"/>
      <c r="G393" s="31"/>
      <c r="J393" s="31"/>
      <c r="K393" t="s">
        <v>785</v>
      </c>
      <c r="L393" s="31" t="s">
        <v>786</v>
      </c>
      <c r="M393" s="31" t="s">
        <v>440</v>
      </c>
      <c r="N393" s="59" t="s">
        <v>43</v>
      </c>
      <c r="O393" s="67">
        <v>19</v>
      </c>
      <c r="Q393" s="29">
        <v>2025</v>
      </c>
      <c r="S393"/>
    </row>
    <row r="394" spans="1:19" x14ac:dyDescent="0.25">
      <c r="A394" s="31" t="s">
        <v>430</v>
      </c>
      <c r="B394" s="37"/>
      <c r="C394" s="31" t="s">
        <v>787</v>
      </c>
      <c r="D394" s="31" t="s">
        <v>477</v>
      </c>
      <c r="E394" s="76">
        <v>37</v>
      </c>
      <c r="F394" s="76">
        <v>100.2</v>
      </c>
      <c r="G394" s="31">
        <v>2050</v>
      </c>
      <c r="J394" s="31"/>
      <c r="K394" t="s">
        <v>788</v>
      </c>
      <c r="L394" s="31" t="s">
        <v>787</v>
      </c>
      <c r="M394" s="31" t="s">
        <v>440</v>
      </c>
      <c r="N394" s="31" t="s">
        <v>174</v>
      </c>
      <c r="O394" s="67">
        <v>97</v>
      </c>
      <c r="Q394" s="29">
        <v>2050</v>
      </c>
      <c r="S394"/>
    </row>
    <row r="395" spans="1:19" x14ac:dyDescent="0.25">
      <c r="A395" s="31"/>
      <c r="B395" s="37"/>
      <c r="C395" s="31"/>
      <c r="D395" s="31"/>
      <c r="G395" s="31"/>
      <c r="J395" s="31"/>
      <c r="K395" t="s">
        <v>791</v>
      </c>
      <c r="L395" s="31" t="s">
        <v>792</v>
      </c>
      <c r="M395" s="31" t="s">
        <v>440</v>
      </c>
      <c r="N395" s="59" t="s">
        <v>43</v>
      </c>
      <c r="O395" s="67">
        <v>3</v>
      </c>
      <c r="Q395" s="29">
        <v>2050</v>
      </c>
      <c r="S395"/>
    </row>
    <row r="396" spans="1:19" x14ac:dyDescent="0.25">
      <c r="A396" s="31" t="s">
        <v>430</v>
      </c>
      <c r="B396" s="37"/>
      <c r="C396" s="31" t="s">
        <v>789</v>
      </c>
      <c r="D396" s="31" t="s">
        <v>790</v>
      </c>
      <c r="E396" s="76">
        <v>2</v>
      </c>
      <c r="F396" s="76">
        <v>2.4</v>
      </c>
      <c r="G396" s="31">
        <v>2020</v>
      </c>
      <c r="J396" s="31"/>
      <c r="K396"/>
      <c r="L396" s="13"/>
      <c r="M396" s="13"/>
      <c r="N396" s="13"/>
      <c r="O396" s="13"/>
      <c r="P396" s="13"/>
      <c r="Q396" s="13"/>
      <c r="S396"/>
    </row>
    <row r="397" spans="1:19" x14ac:dyDescent="0.25">
      <c r="A397" s="31" t="s">
        <v>430</v>
      </c>
      <c r="B397" s="37"/>
      <c r="C397" s="31" t="s">
        <v>789</v>
      </c>
      <c r="D397" s="31" t="s">
        <v>793</v>
      </c>
      <c r="E397" s="76">
        <v>0.9</v>
      </c>
      <c r="F397" s="76">
        <v>1.1000000000000001</v>
      </c>
      <c r="G397" s="31">
        <v>2020</v>
      </c>
      <c r="J397" s="31"/>
      <c r="K397"/>
      <c r="L397" s="31"/>
      <c r="M397" s="31"/>
      <c r="N397" s="59"/>
      <c r="Q397" s="29"/>
      <c r="S397"/>
    </row>
    <row r="398" spans="1:19" x14ac:dyDescent="0.25">
      <c r="A398" s="31" t="s">
        <v>430</v>
      </c>
      <c r="B398" s="37"/>
      <c r="C398" s="31" t="s">
        <v>789</v>
      </c>
      <c r="D398" s="31" t="s">
        <v>796</v>
      </c>
      <c r="E398" s="76">
        <v>6</v>
      </c>
      <c r="F398" s="76">
        <v>7.1</v>
      </c>
      <c r="G398" s="31">
        <v>2020</v>
      </c>
      <c r="J398" s="31"/>
      <c r="K398"/>
      <c r="L398" s="31"/>
      <c r="M398" s="31"/>
      <c r="N398" s="31"/>
      <c r="Q398" s="29"/>
      <c r="S398"/>
    </row>
    <row r="399" spans="1:19" x14ac:dyDescent="0.25">
      <c r="A399" s="31"/>
      <c r="B399" s="37"/>
      <c r="C399" s="31"/>
      <c r="D399" s="31"/>
      <c r="G399" s="31"/>
      <c r="J399" s="31"/>
      <c r="K399" t="s">
        <v>794</v>
      </c>
      <c r="L399" s="31" t="s">
        <v>795</v>
      </c>
      <c r="M399" s="31" t="s">
        <v>435</v>
      </c>
      <c r="N399" s="59" t="s">
        <v>43</v>
      </c>
      <c r="O399" s="67">
        <v>10</v>
      </c>
      <c r="Q399" s="29">
        <v>2050</v>
      </c>
      <c r="S399"/>
    </row>
    <row r="400" spans="1:19" x14ac:dyDescent="0.25">
      <c r="A400" s="31"/>
      <c r="B400" s="37"/>
      <c r="C400" s="31"/>
      <c r="D400" s="31"/>
      <c r="G400" s="31"/>
      <c r="J400" s="31"/>
      <c r="K400" t="s">
        <v>797</v>
      </c>
      <c r="L400" s="31" t="s">
        <v>795</v>
      </c>
      <c r="M400" s="31" t="s">
        <v>435</v>
      </c>
      <c r="N400" s="59" t="s">
        <v>43</v>
      </c>
      <c r="O400" s="67">
        <v>10</v>
      </c>
      <c r="Q400" s="29">
        <v>2035</v>
      </c>
      <c r="S400"/>
    </row>
    <row r="401" spans="1:19" x14ac:dyDescent="0.25">
      <c r="A401" s="31"/>
      <c r="B401" s="37"/>
      <c r="C401" s="31"/>
      <c r="D401" s="31"/>
      <c r="G401" s="31"/>
      <c r="J401" s="31"/>
      <c r="K401"/>
      <c r="L401" s="13"/>
      <c r="M401" s="13"/>
      <c r="N401" s="13"/>
      <c r="O401" s="13"/>
      <c r="P401" s="13"/>
      <c r="Q401" s="13"/>
      <c r="S401"/>
    </row>
    <row r="402" spans="1:19" x14ac:dyDescent="0.25">
      <c r="A402" s="31" t="s">
        <v>430</v>
      </c>
      <c r="B402" s="37"/>
      <c r="C402" s="31" t="s">
        <v>800</v>
      </c>
      <c r="D402" s="31" t="s">
        <v>801</v>
      </c>
      <c r="E402" s="76">
        <v>39</v>
      </c>
      <c r="F402" s="76">
        <v>105.6</v>
      </c>
      <c r="G402" s="31">
        <v>2050</v>
      </c>
      <c r="J402" s="31"/>
      <c r="K402" t="s">
        <v>802</v>
      </c>
      <c r="L402" s="31" t="s">
        <v>803</v>
      </c>
      <c r="M402" s="31" t="s">
        <v>463</v>
      </c>
      <c r="N402" s="31" t="s">
        <v>154</v>
      </c>
      <c r="O402" s="67">
        <v>85</v>
      </c>
      <c r="Q402" s="29">
        <v>2050</v>
      </c>
      <c r="S402"/>
    </row>
    <row r="403" spans="1:19" x14ac:dyDescent="0.25">
      <c r="A403" s="31" t="s">
        <v>430</v>
      </c>
      <c r="B403" s="37"/>
      <c r="C403" s="31" t="s">
        <v>804</v>
      </c>
      <c r="D403" s="31" t="s">
        <v>805</v>
      </c>
      <c r="E403" s="76">
        <v>0.3</v>
      </c>
      <c r="F403" s="76">
        <v>0.5</v>
      </c>
      <c r="G403" s="31">
        <v>2050</v>
      </c>
      <c r="J403" s="31"/>
      <c r="K403"/>
      <c r="L403" s="31"/>
      <c r="M403" s="31"/>
      <c r="N403" s="31"/>
      <c r="Q403" s="29"/>
      <c r="S403"/>
    </row>
    <row r="404" spans="1:19" x14ac:dyDescent="0.25">
      <c r="A404" s="31" t="s">
        <v>430</v>
      </c>
      <c r="B404" s="37"/>
      <c r="C404" s="31" t="s">
        <v>804</v>
      </c>
      <c r="D404" s="31" t="s">
        <v>806</v>
      </c>
      <c r="E404" s="76">
        <v>0.8</v>
      </c>
      <c r="F404" s="76">
        <v>1.9</v>
      </c>
      <c r="G404" s="31">
        <v>2050</v>
      </c>
      <c r="J404" s="31"/>
      <c r="K404"/>
      <c r="L404" s="31"/>
      <c r="M404" s="31"/>
      <c r="N404" s="31"/>
      <c r="Q404" s="29"/>
      <c r="S404"/>
    </row>
    <row r="405" spans="1:19" x14ac:dyDescent="0.25">
      <c r="A405" s="31" t="s">
        <v>430</v>
      </c>
      <c r="B405" s="37"/>
      <c r="C405" s="31" t="s">
        <v>804</v>
      </c>
      <c r="D405" s="31" t="s">
        <v>807</v>
      </c>
      <c r="E405" s="76">
        <v>1.1000000000000001</v>
      </c>
      <c r="F405" s="76">
        <v>2.7</v>
      </c>
      <c r="G405" s="31">
        <v>2050</v>
      </c>
      <c r="J405" s="31"/>
      <c r="K405"/>
      <c r="L405" s="31"/>
      <c r="M405" s="31"/>
      <c r="N405" s="31"/>
      <c r="Q405" s="29"/>
      <c r="S405"/>
    </row>
    <row r="406" spans="1:19" x14ac:dyDescent="0.25">
      <c r="A406" s="31"/>
      <c r="B406" s="37"/>
      <c r="C406" s="31"/>
      <c r="D406" s="31"/>
      <c r="G406" s="31"/>
      <c r="J406" s="31"/>
      <c r="K406" t="s">
        <v>808</v>
      </c>
      <c r="L406" s="31" t="s">
        <v>809</v>
      </c>
      <c r="M406" s="31" t="s">
        <v>435</v>
      </c>
      <c r="N406" s="59" t="s">
        <v>43</v>
      </c>
      <c r="O406" s="67">
        <v>12</v>
      </c>
      <c r="Q406" s="29">
        <v>2050</v>
      </c>
      <c r="S406"/>
    </row>
    <row r="407" spans="1:19" x14ac:dyDescent="0.25">
      <c r="A407" s="31" t="s">
        <v>430</v>
      </c>
      <c r="B407" s="37"/>
      <c r="C407" s="31" t="s">
        <v>810</v>
      </c>
      <c r="D407" s="31" t="s">
        <v>811</v>
      </c>
      <c r="E407" s="76">
        <v>30</v>
      </c>
      <c r="F407" s="76">
        <v>81.2</v>
      </c>
      <c r="G407" s="31">
        <v>2050</v>
      </c>
      <c r="J407" s="31"/>
      <c r="K407" t="s">
        <v>812</v>
      </c>
      <c r="L407" s="31" t="s">
        <v>813</v>
      </c>
      <c r="M407" s="31" t="s">
        <v>440</v>
      </c>
      <c r="N407" s="59" t="s">
        <v>101</v>
      </c>
      <c r="O407" s="67">
        <v>82</v>
      </c>
      <c r="Q407" s="29">
        <v>2050</v>
      </c>
      <c r="S407"/>
    </row>
    <row r="408" spans="1:19" x14ac:dyDescent="0.25">
      <c r="A408" s="31" t="s">
        <v>430</v>
      </c>
      <c r="B408" s="37"/>
      <c r="C408" s="31" t="s">
        <v>810</v>
      </c>
      <c r="D408" s="31" t="s">
        <v>814</v>
      </c>
      <c r="E408" s="76">
        <v>2</v>
      </c>
      <c r="F408" s="76">
        <v>5.4</v>
      </c>
      <c r="G408" s="31">
        <v>2050</v>
      </c>
      <c r="J408" s="31"/>
      <c r="K408" t="s">
        <v>815</v>
      </c>
      <c r="L408" s="31" t="s">
        <v>816</v>
      </c>
      <c r="M408" s="31" t="s">
        <v>440</v>
      </c>
      <c r="N408" s="59" t="s">
        <v>43</v>
      </c>
      <c r="O408" s="67">
        <v>6</v>
      </c>
      <c r="Q408" s="29">
        <v>2050</v>
      </c>
      <c r="S408"/>
    </row>
    <row r="409" spans="1:19" x14ac:dyDescent="0.25">
      <c r="A409" s="31" t="s">
        <v>430</v>
      </c>
      <c r="B409" s="37"/>
      <c r="C409" s="31" t="s">
        <v>817</v>
      </c>
      <c r="D409" s="45" t="s">
        <v>818</v>
      </c>
      <c r="E409" s="76">
        <v>2</v>
      </c>
      <c r="F409" s="76">
        <v>5.4</v>
      </c>
      <c r="G409" s="31">
        <v>2050</v>
      </c>
      <c r="J409" s="31"/>
      <c r="K409" t="s">
        <v>819</v>
      </c>
      <c r="L409" s="31" t="s">
        <v>820</v>
      </c>
      <c r="M409" s="31" t="s">
        <v>440</v>
      </c>
      <c r="N409" s="59" t="s">
        <v>174</v>
      </c>
      <c r="O409" s="67">
        <v>6</v>
      </c>
      <c r="Q409" s="29">
        <v>2050</v>
      </c>
      <c r="S409"/>
    </row>
    <row r="410" spans="1:19" x14ac:dyDescent="0.25">
      <c r="A410" s="31" t="s">
        <v>430</v>
      </c>
      <c r="B410" s="37"/>
      <c r="C410" s="31" t="s">
        <v>817</v>
      </c>
      <c r="D410" s="31" t="s">
        <v>821</v>
      </c>
      <c r="E410" s="76">
        <v>2</v>
      </c>
      <c r="F410" s="76">
        <v>5.4</v>
      </c>
      <c r="G410" s="31">
        <v>2050</v>
      </c>
      <c r="J410" s="31"/>
      <c r="K410" t="s">
        <v>822</v>
      </c>
      <c r="L410" s="31" t="s">
        <v>823</v>
      </c>
      <c r="M410" s="31" t="s">
        <v>440</v>
      </c>
      <c r="N410" s="59" t="s">
        <v>58</v>
      </c>
      <c r="O410" s="67">
        <v>5</v>
      </c>
      <c r="Q410" s="29">
        <v>2050</v>
      </c>
      <c r="S410"/>
    </row>
    <row r="411" spans="1:19" x14ac:dyDescent="0.25">
      <c r="A411" s="31" t="s">
        <v>430</v>
      </c>
      <c r="B411" s="37"/>
      <c r="C411" s="31" t="s">
        <v>824</v>
      </c>
      <c r="D411" s="31" t="s">
        <v>825</v>
      </c>
      <c r="E411" s="76">
        <v>34</v>
      </c>
      <c r="F411" s="76">
        <v>92.1</v>
      </c>
      <c r="G411" s="31">
        <v>2050</v>
      </c>
      <c r="J411" s="13"/>
      <c r="K411"/>
      <c r="L411" s="13"/>
      <c r="M411" s="13"/>
      <c r="N411" s="13"/>
      <c r="O411" s="13"/>
      <c r="P411" s="13"/>
      <c r="Q411" s="13"/>
      <c r="S411"/>
    </row>
    <row r="412" spans="1:19" x14ac:dyDescent="0.25">
      <c r="A412" s="31"/>
      <c r="B412" s="37"/>
      <c r="C412" s="31"/>
      <c r="D412" s="31"/>
      <c r="G412" s="31"/>
      <c r="J412" s="31"/>
      <c r="K412" t="s">
        <v>829</v>
      </c>
      <c r="L412" s="31" t="s">
        <v>830</v>
      </c>
      <c r="M412" s="31" t="s">
        <v>440</v>
      </c>
      <c r="N412" s="59" t="s">
        <v>148</v>
      </c>
      <c r="O412" s="67">
        <v>74</v>
      </c>
      <c r="Q412" s="29">
        <v>2050</v>
      </c>
      <c r="S412"/>
    </row>
    <row r="413" spans="1:19" x14ac:dyDescent="0.25">
      <c r="A413" s="31"/>
      <c r="B413" s="37"/>
      <c r="C413" s="31"/>
      <c r="D413" s="31"/>
      <c r="G413" s="31"/>
      <c r="J413" s="31"/>
      <c r="K413" t="s">
        <v>832</v>
      </c>
      <c r="L413" s="31" t="s">
        <v>833</v>
      </c>
      <c r="M413" s="31" t="s">
        <v>435</v>
      </c>
      <c r="N413" s="60" t="s">
        <v>154</v>
      </c>
      <c r="O413" s="67">
        <v>34</v>
      </c>
      <c r="Q413" s="29">
        <v>2050</v>
      </c>
      <c r="S413"/>
    </row>
    <row r="414" spans="1:19" x14ac:dyDescent="0.25">
      <c r="A414" s="31" t="s">
        <v>430</v>
      </c>
      <c r="B414" s="37"/>
      <c r="C414" s="31" t="s">
        <v>831</v>
      </c>
      <c r="D414" s="31" t="s">
        <v>477</v>
      </c>
      <c r="E414" s="76">
        <v>9</v>
      </c>
      <c r="F414" s="76">
        <v>16.100000000000001</v>
      </c>
      <c r="G414" s="31">
        <v>2035</v>
      </c>
      <c r="J414" s="31"/>
      <c r="K414"/>
      <c r="L414" s="13"/>
      <c r="M414" s="13"/>
      <c r="N414" s="13"/>
      <c r="O414" s="13"/>
      <c r="P414" s="13"/>
      <c r="Q414" s="13"/>
      <c r="S414"/>
    </row>
    <row r="415" spans="1:19" x14ac:dyDescent="0.25">
      <c r="A415" s="31"/>
      <c r="B415" s="37"/>
      <c r="C415" s="31"/>
      <c r="D415" s="31"/>
      <c r="G415" s="31"/>
      <c r="J415" s="31"/>
      <c r="K415" t="s">
        <v>836</v>
      </c>
      <c r="L415" s="31" t="s">
        <v>837</v>
      </c>
      <c r="M415" s="31" t="s">
        <v>838</v>
      </c>
      <c r="N415" s="59" t="s">
        <v>839</v>
      </c>
      <c r="O415" s="67">
        <v>4</v>
      </c>
      <c r="Q415" s="29">
        <v>2025</v>
      </c>
      <c r="S415"/>
    </row>
    <row r="416" spans="1:19" x14ac:dyDescent="0.25">
      <c r="A416" s="31" t="s">
        <v>430</v>
      </c>
      <c r="B416" s="37"/>
      <c r="C416" s="31" t="s">
        <v>834</v>
      </c>
      <c r="D416" s="31" t="s">
        <v>835</v>
      </c>
      <c r="E416" s="76">
        <v>1</v>
      </c>
      <c r="F416" s="76">
        <v>1.2</v>
      </c>
      <c r="G416" s="31">
        <v>2020</v>
      </c>
      <c r="J416" s="31"/>
      <c r="K416"/>
      <c r="L416" s="13"/>
      <c r="M416" s="13"/>
      <c r="N416" s="13"/>
      <c r="O416" s="13"/>
      <c r="P416" s="13"/>
      <c r="Q416" s="13"/>
      <c r="S416"/>
    </row>
    <row r="417" spans="1:19" x14ac:dyDescent="0.25">
      <c r="A417" s="31" t="s">
        <v>430</v>
      </c>
      <c r="B417" s="37"/>
      <c r="C417" s="31" t="s">
        <v>840</v>
      </c>
      <c r="D417" s="31" t="s">
        <v>841</v>
      </c>
      <c r="E417" s="76">
        <v>23</v>
      </c>
      <c r="F417" s="76">
        <v>27.2</v>
      </c>
      <c r="G417" s="31">
        <v>2020</v>
      </c>
      <c r="J417" s="31"/>
      <c r="K417"/>
      <c r="L417" s="31"/>
      <c r="M417" s="31"/>
      <c r="N417" s="31"/>
      <c r="Q417" s="29"/>
      <c r="S417"/>
    </row>
    <row r="418" spans="1:19" x14ac:dyDescent="0.25">
      <c r="A418" s="31" t="s">
        <v>430</v>
      </c>
      <c r="B418" s="37"/>
      <c r="C418" s="31" t="s">
        <v>840</v>
      </c>
      <c r="D418" s="31" t="s">
        <v>842</v>
      </c>
      <c r="E418" s="76">
        <v>18</v>
      </c>
      <c r="F418" s="76">
        <v>21.3</v>
      </c>
      <c r="G418" s="31">
        <v>2020</v>
      </c>
      <c r="J418" s="31"/>
      <c r="K418"/>
      <c r="L418" s="31"/>
      <c r="M418" s="31"/>
      <c r="N418" s="31"/>
      <c r="Q418" s="29"/>
      <c r="S418"/>
    </row>
    <row r="419" spans="1:19" x14ac:dyDescent="0.25">
      <c r="A419" s="31" t="s">
        <v>430</v>
      </c>
      <c r="B419" s="37"/>
      <c r="C419" s="31" t="s">
        <v>840</v>
      </c>
      <c r="D419" s="31" t="s">
        <v>843</v>
      </c>
      <c r="E419" s="76">
        <v>3</v>
      </c>
      <c r="F419" s="76">
        <v>3.5</v>
      </c>
      <c r="G419" s="31">
        <v>2020</v>
      </c>
      <c r="J419" s="31"/>
      <c r="K419" t="s">
        <v>844</v>
      </c>
      <c r="L419" s="31" t="s">
        <v>843</v>
      </c>
      <c r="M419" s="31" t="s">
        <v>435</v>
      </c>
      <c r="N419" s="31" t="s">
        <v>43</v>
      </c>
      <c r="O419" s="67">
        <v>6</v>
      </c>
      <c r="Q419" s="29">
        <v>2035</v>
      </c>
      <c r="S419"/>
    </row>
    <row r="420" spans="1:19" x14ac:dyDescent="0.25">
      <c r="A420" s="31"/>
      <c r="B420" s="37"/>
      <c r="C420" s="31"/>
      <c r="D420" s="31"/>
      <c r="G420" s="31"/>
      <c r="J420" s="31"/>
      <c r="K420" t="s">
        <v>845</v>
      </c>
      <c r="L420" s="31" t="s">
        <v>846</v>
      </c>
      <c r="M420" s="31" t="s">
        <v>704</v>
      </c>
      <c r="N420" s="31" t="s">
        <v>98</v>
      </c>
      <c r="O420" s="67">
        <v>4</v>
      </c>
      <c r="Q420" s="29">
        <v>2035</v>
      </c>
      <c r="S420"/>
    </row>
    <row r="421" spans="1:19" x14ac:dyDescent="0.25">
      <c r="A421" s="31"/>
      <c r="B421" s="37"/>
      <c r="C421" s="31"/>
      <c r="D421" s="31"/>
      <c r="G421" s="31"/>
      <c r="J421" s="31"/>
      <c r="K421" t="s">
        <v>847</v>
      </c>
      <c r="L421" s="31" t="s">
        <v>848</v>
      </c>
      <c r="M421" s="31" t="s">
        <v>435</v>
      </c>
      <c r="N421" s="31" t="s">
        <v>98</v>
      </c>
      <c r="O421" s="67">
        <v>18</v>
      </c>
      <c r="Q421" s="29">
        <v>2025</v>
      </c>
      <c r="S421"/>
    </row>
    <row r="422" spans="1:19" x14ac:dyDescent="0.25">
      <c r="A422" s="31" t="s">
        <v>430</v>
      </c>
      <c r="B422" s="37"/>
      <c r="C422" s="31" t="s">
        <v>849</v>
      </c>
      <c r="D422" s="31" t="s">
        <v>477</v>
      </c>
      <c r="E422" s="76">
        <v>2.1</v>
      </c>
      <c r="F422" s="76">
        <v>5.4</v>
      </c>
      <c r="G422" s="31">
        <v>2050</v>
      </c>
      <c r="J422" s="31"/>
      <c r="K422" t="s">
        <v>850</v>
      </c>
      <c r="L422" s="31" t="s">
        <v>851</v>
      </c>
      <c r="M422" s="31" t="s">
        <v>435</v>
      </c>
      <c r="N422" s="31" t="s">
        <v>43</v>
      </c>
      <c r="O422" s="67">
        <v>27</v>
      </c>
      <c r="Q422" s="29">
        <v>2050</v>
      </c>
      <c r="S422"/>
    </row>
    <row r="423" spans="1:19" x14ac:dyDescent="0.25">
      <c r="A423" s="110"/>
      <c r="B423" s="110"/>
      <c r="C423" s="110" t="s">
        <v>1286</v>
      </c>
      <c r="D423" s="110"/>
      <c r="E423" s="111">
        <f>SUM(E220:E422)</f>
        <v>2849.0000000000005</v>
      </c>
      <c r="F423" s="111">
        <f>SUM(F220:F422)</f>
        <v>4900.5999999999976</v>
      </c>
      <c r="G423" s="110"/>
      <c r="J423" s="110"/>
      <c r="K423" s="110"/>
      <c r="L423" s="110" t="s">
        <v>1330</v>
      </c>
      <c r="M423" s="110"/>
      <c r="N423" s="110"/>
      <c r="O423" s="111">
        <f>SUM(O220:O422)</f>
        <v>2899.3</v>
      </c>
      <c r="P423" s="112"/>
      <c r="Q423" s="29"/>
      <c r="S423"/>
    </row>
    <row r="424" spans="1:19" x14ac:dyDescent="0.25">
      <c r="A424" s="26" t="s">
        <v>11</v>
      </c>
      <c r="B424" s="26"/>
      <c r="C424" s="26"/>
      <c r="D424" s="26"/>
      <c r="E424" s="74"/>
      <c r="F424" s="74"/>
      <c r="G424" s="26"/>
      <c r="J424" s="26" t="s">
        <v>11</v>
      </c>
      <c r="K424" s="26"/>
      <c r="L424" s="26"/>
      <c r="M424" s="26"/>
      <c r="N424" s="26"/>
      <c r="O424" s="65"/>
      <c r="P424" s="65"/>
      <c r="Q424" s="27"/>
      <c r="S424"/>
    </row>
    <row r="425" spans="1:19" x14ac:dyDescent="0.25">
      <c r="A425" s="31" t="s">
        <v>11</v>
      </c>
      <c r="B425" s="37"/>
      <c r="C425" s="31" t="s">
        <v>852</v>
      </c>
      <c r="D425" s="31" t="s">
        <v>477</v>
      </c>
      <c r="E425" s="76">
        <v>20</v>
      </c>
      <c r="F425" s="76">
        <v>20</v>
      </c>
      <c r="G425" s="31">
        <v>2020</v>
      </c>
      <c r="J425" s="31"/>
      <c r="K425"/>
      <c r="L425" s="31"/>
      <c r="M425" s="31"/>
      <c r="N425" s="31"/>
      <c r="Q425" s="29"/>
      <c r="S425"/>
    </row>
    <row r="426" spans="1:19" x14ac:dyDescent="0.25">
      <c r="A426" s="31" t="s">
        <v>11</v>
      </c>
      <c r="B426" s="37"/>
      <c r="C426" s="31" t="s">
        <v>853</v>
      </c>
      <c r="D426" s="31" t="s">
        <v>477</v>
      </c>
      <c r="E426" s="76">
        <v>4</v>
      </c>
      <c r="F426" s="76">
        <v>4</v>
      </c>
      <c r="G426" s="31">
        <v>2020</v>
      </c>
      <c r="J426" s="31"/>
      <c r="K426"/>
      <c r="L426" s="31"/>
      <c r="M426" s="31"/>
      <c r="N426" s="31"/>
      <c r="Q426" s="29"/>
      <c r="S426"/>
    </row>
    <row r="427" spans="1:19" x14ac:dyDescent="0.25">
      <c r="A427" s="31"/>
      <c r="B427" s="37"/>
      <c r="C427" s="31"/>
      <c r="D427" s="31"/>
      <c r="G427" s="31"/>
      <c r="J427" s="31"/>
      <c r="K427" t="s">
        <v>854</v>
      </c>
      <c r="L427" s="31" t="s">
        <v>855</v>
      </c>
      <c r="M427" s="31" t="s">
        <v>856</v>
      </c>
      <c r="N427" s="59" t="s">
        <v>43</v>
      </c>
      <c r="O427" s="67">
        <v>6</v>
      </c>
      <c r="Q427" s="13">
        <v>2025</v>
      </c>
      <c r="S427"/>
    </row>
    <row r="428" spans="1:19" x14ac:dyDescent="0.25">
      <c r="A428" s="31"/>
      <c r="B428" s="37"/>
      <c r="C428" s="31"/>
      <c r="D428" s="31"/>
      <c r="G428" s="31"/>
      <c r="J428" s="31"/>
      <c r="K428" t="s">
        <v>857</v>
      </c>
      <c r="L428" s="31" t="s">
        <v>858</v>
      </c>
      <c r="M428" s="31" t="s">
        <v>859</v>
      </c>
      <c r="N428" s="59" t="s">
        <v>43</v>
      </c>
      <c r="O428" s="67">
        <v>20</v>
      </c>
      <c r="Q428" s="13">
        <v>2025</v>
      </c>
      <c r="S428"/>
    </row>
    <row r="429" spans="1:19" x14ac:dyDescent="0.25">
      <c r="A429" s="31"/>
      <c r="B429" s="37"/>
      <c r="C429" s="31"/>
      <c r="D429" s="31"/>
      <c r="G429" s="31"/>
      <c r="J429" s="31"/>
      <c r="K429" t="s">
        <v>860</v>
      </c>
      <c r="L429" s="31" t="s">
        <v>861</v>
      </c>
      <c r="M429" s="31" t="s">
        <v>862</v>
      </c>
      <c r="N429" s="59" t="s">
        <v>43</v>
      </c>
      <c r="O429" s="67">
        <v>49</v>
      </c>
      <c r="Q429" s="13">
        <v>2025</v>
      </c>
      <c r="S429"/>
    </row>
    <row r="430" spans="1:19" x14ac:dyDescent="0.25">
      <c r="A430" s="31"/>
      <c r="B430" s="37"/>
      <c r="C430" s="31"/>
      <c r="D430" s="31"/>
      <c r="G430" s="31"/>
      <c r="J430" s="31"/>
      <c r="K430" t="s">
        <v>863</v>
      </c>
      <c r="L430" s="31" t="s">
        <v>864</v>
      </c>
      <c r="M430" s="31" t="s">
        <v>865</v>
      </c>
      <c r="N430" s="59" t="s">
        <v>43</v>
      </c>
      <c r="O430" s="67">
        <v>50</v>
      </c>
      <c r="Q430" s="13">
        <v>2050</v>
      </c>
      <c r="S430"/>
    </row>
    <row r="431" spans="1:19" x14ac:dyDescent="0.25">
      <c r="A431" s="31"/>
      <c r="B431" s="37"/>
      <c r="C431" s="31"/>
      <c r="D431" s="31"/>
      <c r="G431" s="31"/>
      <c r="J431" s="31"/>
      <c r="K431" t="s">
        <v>866</v>
      </c>
      <c r="L431" s="31" t="s">
        <v>867</v>
      </c>
      <c r="M431" s="31" t="s">
        <v>868</v>
      </c>
      <c r="N431" s="59" t="s">
        <v>43</v>
      </c>
      <c r="O431" s="67">
        <v>35</v>
      </c>
      <c r="Q431" s="13">
        <v>2025</v>
      </c>
      <c r="S431"/>
    </row>
    <row r="432" spans="1:19" x14ac:dyDescent="0.25">
      <c r="A432" s="31"/>
      <c r="B432" s="37"/>
      <c r="C432" s="31"/>
      <c r="D432" s="31"/>
      <c r="G432" s="31"/>
      <c r="J432" s="31"/>
      <c r="K432" t="s">
        <v>869</v>
      </c>
      <c r="L432" s="31" t="s">
        <v>870</v>
      </c>
      <c r="M432" s="31" t="s">
        <v>871</v>
      </c>
      <c r="N432" s="59" t="s">
        <v>43</v>
      </c>
      <c r="O432" s="67">
        <v>32</v>
      </c>
      <c r="Q432" s="13">
        <v>2035</v>
      </c>
      <c r="S432"/>
    </row>
    <row r="433" spans="1:19" x14ac:dyDescent="0.25">
      <c r="A433" s="31"/>
      <c r="B433" s="37"/>
      <c r="C433" s="31"/>
      <c r="D433" s="31"/>
      <c r="G433" s="31"/>
      <c r="J433" s="31"/>
      <c r="K433" t="s">
        <v>872</v>
      </c>
      <c r="L433" s="31" t="s">
        <v>873</v>
      </c>
      <c r="M433" s="31" t="s">
        <v>874</v>
      </c>
      <c r="N433" s="60" t="s">
        <v>43</v>
      </c>
      <c r="O433" s="67">
        <v>50</v>
      </c>
      <c r="Q433" s="13">
        <v>2035</v>
      </c>
      <c r="S433"/>
    </row>
    <row r="434" spans="1:19" x14ac:dyDescent="0.25">
      <c r="A434" s="31"/>
      <c r="B434" s="37"/>
      <c r="C434" s="31"/>
      <c r="D434" s="31"/>
      <c r="G434" s="31"/>
      <c r="J434" s="31"/>
      <c r="K434" t="s">
        <v>875</v>
      </c>
      <c r="L434" s="31" t="s">
        <v>876</v>
      </c>
      <c r="M434" s="31" t="s">
        <v>877</v>
      </c>
      <c r="N434" s="31" t="s">
        <v>43</v>
      </c>
      <c r="O434" s="67">
        <v>55</v>
      </c>
      <c r="Q434" s="13">
        <v>2035</v>
      </c>
      <c r="S434"/>
    </row>
    <row r="435" spans="1:19" x14ac:dyDescent="0.25">
      <c r="A435" s="31"/>
      <c r="B435" s="37"/>
      <c r="C435" s="31"/>
      <c r="D435" s="31"/>
      <c r="G435" s="31"/>
      <c r="J435" s="31"/>
      <c r="K435" t="s">
        <v>878</v>
      </c>
      <c r="L435" s="31" t="s">
        <v>879</v>
      </c>
      <c r="M435" s="31" t="s">
        <v>880</v>
      </c>
      <c r="N435" s="31" t="s">
        <v>43</v>
      </c>
      <c r="O435" s="67">
        <v>192</v>
      </c>
      <c r="Q435" s="13">
        <v>2050</v>
      </c>
      <c r="S435"/>
    </row>
    <row r="436" spans="1:19" x14ac:dyDescent="0.25">
      <c r="A436" s="110"/>
      <c r="B436" s="110"/>
      <c r="C436" s="110" t="s">
        <v>1287</v>
      </c>
      <c r="D436" s="110"/>
      <c r="E436" s="111">
        <f>SUM(E425:E435)</f>
        <v>24</v>
      </c>
      <c r="F436" s="111">
        <f>SUM(F425:F435)</f>
        <v>24</v>
      </c>
      <c r="G436" s="110"/>
      <c r="J436" s="110"/>
      <c r="K436" s="110"/>
      <c r="L436" s="110" t="s">
        <v>1287</v>
      </c>
      <c r="M436" s="110"/>
      <c r="N436" s="110"/>
      <c r="O436" s="111">
        <f>SUM(O425:O435)</f>
        <v>489</v>
      </c>
      <c r="P436" s="112"/>
      <c r="Q436" s="29"/>
      <c r="S436"/>
    </row>
    <row r="437" spans="1:19" x14ac:dyDescent="0.25">
      <c r="A437" s="41" t="s">
        <v>5</v>
      </c>
      <c r="B437" s="41"/>
      <c r="C437" s="41"/>
      <c r="D437" s="41"/>
      <c r="E437" s="78"/>
      <c r="F437" s="78"/>
      <c r="G437" s="41"/>
      <c r="J437" s="41" t="s">
        <v>5</v>
      </c>
      <c r="K437" s="41"/>
      <c r="L437" s="41"/>
      <c r="M437" s="41"/>
      <c r="N437" s="41"/>
      <c r="O437" s="69"/>
      <c r="P437" s="69"/>
      <c r="Q437" s="42"/>
      <c r="S437"/>
    </row>
    <row r="438" spans="1:19" x14ac:dyDescent="0.25">
      <c r="A438" s="31" t="s">
        <v>901</v>
      </c>
      <c r="B438" s="37"/>
      <c r="C438" s="31">
        <v>2</v>
      </c>
      <c r="D438" s="31" t="s">
        <v>891</v>
      </c>
      <c r="E438" s="76">
        <v>39</v>
      </c>
      <c r="F438" s="76">
        <v>52</v>
      </c>
      <c r="G438" s="31">
        <v>2035</v>
      </c>
      <c r="J438" s="31"/>
      <c r="K438"/>
      <c r="L438" s="31"/>
      <c r="M438" s="31"/>
      <c r="N438" s="31"/>
      <c r="Q438" s="29"/>
      <c r="S438"/>
    </row>
    <row r="439" spans="1:19" x14ac:dyDescent="0.25">
      <c r="A439" s="31" t="s">
        <v>901</v>
      </c>
      <c r="B439" s="37"/>
      <c r="C439" s="31">
        <v>10</v>
      </c>
      <c r="D439" s="31" t="s">
        <v>893</v>
      </c>
      <c r="E439" s="76">
        <v>87</v>
      </c>
      <c r="F439" s="76">
        <v>117</v>
      </c>
      <c r="G439" s="31">
        <v>2035</v>
      </c>
      <c r="J439" s="31"/>
      <c r="K439" t="s">
        <v>894</v>
      </c>
      <c r="L439" s="31" t="s">
        <v>895</v>
      </c>
      <c r="M439" s="31" t="s">
        <v>896</v>
      </c>
      <c r="N439" s="60" t="s">
        <v>897</v>
      </c>
      <c r="O439" s="67">
        <v>36</v>
      </c>
      <c r="Q439" s="29">
        <v>2025</v>
      </c>
      <c r="S439"/>
    </row>
    <row r="440" spans="1:19" x14ac:dyDescent="0.25">
      <c r="A440" s="31"/>
      <c r="B440" s="37"/>
      <c r="C440" s="31"/>
      <c r="D440" s="31"/>
      <c r="G440" s="31"/>
      <c r="J440" s="31"/>
      <c r="K440" t="s">
        <v>898</v>
      </c>
      <c r="L440" s="39" t="s">
        <v>895</v>
      </c>
      <c r="M440" s="39" t="s">
        <v>899</v>
      </c>
      <c r="N440" s="60" t="s">
        <v>900</v>
      </c>
      <c r="O440" s="67">
        <v>146</v>
      </c>
      <c r="Q440" s="13">
        <v>2035</v>
      </c>
      <c r="S440"/>
    </row>
    <row r="441" spans="1:19" x14ac:dyDescent="0.25">
      <c r="A441" s="31" t="s">
        <v>901</v>
      </c>
      <c r="B441" s="37"/>
      <c r="C441" s="31">
        <v>11</v>
      </c>
      <c r="D441" s="31" t="s">
        <v>902</v>
      </c>
      <c r="E441" s="76">
        <v>113</v>
      </c>
      <c r="F441" s="76">
        <v>173</v>
      </c>
      <c r="G441" s="31">
        <v>2035</v>
      </c>
      <c r="J441" s="31"/>
      <c r="K441"/>
      <c r="L441" s="31"/>
      <c r="M441" s="31"/>
      <c r="N441" s="31"/>
      <c r="Q441" s="29"/>
      <c r="S441"/>
    </row>
    <row r="442" spans="1:19" x14ac:dyDescent="0.25">
      <c r="A442" s="31"/>
      <c r="B442" s="37"/>
      <c r="C442" s="31"/>
      <c r="D442" s="31"/>
      <c r="G442" s="31"/>
      <c r="J442" s="31"/>
      <c r="K442" t="s">
        <v>903</v>
      </c>
      <c r="L442" s="31" t="s">
        <v>904</v>
      </c>
      <c r="M442" s="31" t="s">
        <v>905</v>
      </c>
      <c r="N442" s="60" t="s">
        <v>906</v>
      </c>
      <c r="O442" s="67">
        <v>73</v>
      </c>
      <c r="Q442" s="29">
        <v>2035</v>
      </c>
      <c r="S442"/>
    </row>
    <row r="443" spans="1:19" x14ac:dyDescent="0.25">
      <c r="A443" s="31"/>
      <c r="B443" s="37"/>
      <c r="C443" s="31"/>
      <c r="D443" s="31"/>
      <c r="G443" s="31"/>
      <c r="J443" s="31"/>
      <c r="K443" t="s">
        <v>907</v>
      </c>
      <c r="L443" s="31" t="s">
        <v>904</v>
      </c>
      <c r="M443" s="31" t="s">
        <v>908</v>
      </c>
      <c r="N443" s="60" t="s">
        <v>906</v>
      </c>
      <c r="O443" s="67">
        <v>18</v>
      </c>
      <c r="Q443" s="29">
        <v>2025</v>
      </c>
      <c r="S443"/>
    </row>
    <row r="444" spans="1:19" x14ac:dyDescent="0.25">
      <c r="A444" s="37" t="s">
        <v>901</v>
      </c>
      <c r="B444" s="37"/>
      <c r="C444" s="31">
        <v>28</v>
      </c>
      <c r="D444" s="31" t="s">
        <v>909</v>
      </c>
      <c r="E444" s="76">
        <v>49</v>
      </c>
      <c r="F444" s="76">
        <v>76</v>
      </c>
      <c r="G444" s="31">
        <v>2035</v>
      </c>
      <c r="J444" s="31"/>
      <c r="K444" t="s">
        <v>910</v>
      </c>
      <c r="L444" s="31" t="s">
        <v>911</v>
      </c>
      <c r="M444" s="31" t="s">
        <v>912</v>
      </c>
      <c r="N444" s="60" t="s">
        <v>913</v>
      </c>
      <c r="O444" s="67">
        <v>105</v>
      </c>
      <c r="Q444" s="29">
        <v>2035</v>
      </c>
      <c r="S444"/>
    </row>
    <row r="445" spans="1:19" x14ac:dyDescent="0.25">
      <c r="A445" s="31" t="s">
        <v>901</v>
      </c>
      <c r="B445" s="37"/>
      <c r="C445" s="31">
        <v>30</v>
      </c>
      <c r="D445" s="31" t="s">
        <v>915</v>
      </c>
      <c r="E445" s="76">
        <v>105</v>
      </c>
      <c r="F445" s="76">
        <v>161</v>
      </c>
      <c r="G445" s="31">
        <v>2035</v>
      </c>
      <c r="J445" s="31"/>
      <c r="K445" t="s">
        <v>916</v>
      </c>
      <c r="L445" s="31" t="s">
        <v>917</v>
      </c>
      <c r="M445" s="31" t="s">
        <v>918</v>
      </c>
      <c r="N445" s="60" t="s">
        <v>154</v>
      </c>
      <c r="O445" s="67">
        <v>189</v>
      </c>
      <c r="Q445" s="29">
        <v>2035</v>
      </c>
      <c r="S445"/>
    </row>
    <row r="446" spans="1:19" x14ac:dyDescent="0.25">
      <c r="A446" s="31" t="s">
        <v>901</v>
      </c>
      <c r="B446" s="37"/>
      <c r="C446" s="31">
        <v>41</v>
      </c>
      <c r="D446" s="31" t="s">
        <v>920</v>
      </c>
      <c r="E446" s="76">
        <v>55</v>
      </c>
      <c r="F446" s="76">
        <v>96</v>
      </c>
      <c r="G446" s="31">
        <v>2035</v>
      </c>
      <c r="J446" s="31"/>
      <c r="K446" t="s">
        <v>921</v>
      </c>
      <c r="L446" s="31" t="s">
        <v>922</v>
      </c>
      <c r="M446" s="31" t="s">
        <v>920</v>
      </c>
      <c r="N446" s="60" t="s">
        <v>491</v>
      </c>
      <c r="O446" s="67">
        <v>58</v>
      </c>
      <c r="Q446" s="29">
        <v>2035</v>
      </c>
      <c r="S446"/>
    </row>
    <row r="447" spans="1:19" x14ac:dyDescent="0.25">
      <c r="A447" s="31" t="s">
        <v>901</v>
      </c>
      <c r="B447" s="37"/>
      <c r="C447" s="31">
        <v>90</v>
      </c>
      <c r="D447" s="31" t="s">
        <v>924</v>
      </c>
      <c r="E447" s="76">
        <v>20</v>
      </c>
      <c r="F447" s="76">
        <v>27</v>
      </c>
      <c r="G447" s="31">
        <v>2035</v>
      </c>
      <c r="J447" s="31"/>
      <c r="K447"/>
      <c r="L447" s="31"/>
      <c r="M447" s="31"/>
      <c r="N447" s="31"/>
      <c r="Q447" s="29"/>
      <c r="S447"/>
    </row>
    <row r="448" spans="1:19" x14ac:dyDescent="0.25">
      <c r="A448" s="31" t="s">
        <v>901</v>
      </c>
      <c r="B448" s="37"/>
      <c r="C448" s="31">
        <v>103</v>
      </c>
      <c r="D448" s="31" t="s">
        <v>926</v>
      </c>
      <c r="E448" s="76">
        <v>67</v>
      </c>
      <c r="F448" s="76">
        <v>135</v>
      </c>
      <c r="G448" s="31">
        <v>2050</v>
      </c>
      <c r="J448" s="31"/>
      <c r="K448" t="s">
        <v>927</v>
      </c>
      <c r="L448" s="45" t="s">
        <v>928</v>
      </c>
      <c r="M448" s="31" t="s">
        <v>929</v>
      </c>
      <c r="N448" s="60" t="s">
        <v>174</v>
      </c>
      <c r="O448" s="67">
        <v>53</v>
      </c>
      <c r="Q448" s="29">
        <v>2050</v>
      </c>
      <c r="S448"/>
    </row>
    <row r="449" spans="1:19" x14ac:dyDescent="0.25">
      <c r="A449" s="31"/>
      <c r="B449" s="37"/>
      <c r="C449" s="31"/>
      <c r="D449" s="31"/>
      <c r="G449" s="31"/>
      <c r="J449" s="31"/>
      <c r="K449" t="s">
        <v>930</v>
      </c>
      <c r="L449" s="31" t="s">
        <v>931</v>
      </c>
      <c r="M449" s="31" t="s">
        <v>932</v>
      </c>
      <c r="N449" s="60" t="s">
        <v>101</v>
      </c>
      <c r="O449" s="67">
        <v>11</v>
      </c>
      <c r="Q449" s="29">
        <v>2050</v>
      </c>
      <c r="S449"/>
    </row>
    <row r="450" spans="1:19" x14ac:dyDescent="0.25">
      <c r="A450" s="31" t="s">
        <v>901</v>
      </c>
      <c r="B450" s="37"/>
      <c r="C450" s="31">
        <v>120</v>
      </c>
      <c r="D450" s="31" t="s">
        <v>934</v>
      </c>
      <c r="E450" s="76">
        <v>78</v>
      </c>
      <c r="F450" s="76">
        <v>104</v>
      </c>
      <c r="G450" s="31">
        <v>2035</v>
      </c>
      <c r="J450" s="31"/>
      <c r="K450" t="s">
        <v>935</v>
      </c>
      <c r="L450" s="31" t="s">
        <v>936</v>
      </c>
      <c r="M450" s="31" t="s">
        <v>934</v>
      </c>
      <c r="N450" s="60" t="s">
        <v>937</v>
      </c>
      <c r="O450" s="67">
        <v>109</v>
      </c>
      <c r="Q450" s="29">
        <v>2035</v>
      </c>
      <c r="S450"/>
    </row>
    <row r="451" spans="1:19" x14ac:dyDescent="0.25">
      <c r="A451" s="31" t="s">
        <v>901</v>
      </c>
      <c r="B451" s="37"/>
      <c r="C451" s="31">
        <v>225</v>
      </c>
      <c r="D451" s="31" t="s">
        <v>938</v>
      </c>
      <c r="E451" s="76">
        <v>206</v>
      </c>
      <c r="F451" s="76">
        <v>206</v>
      </c>
      <c r="G451" s="31">
        <v>2020</v>
      </c>
      <c r="J451" s="31"/>
      <c r="K451"/>
      <c r="L451" s="31"/>
      <c r="M451" s="31"/>
      <c r="N451" s="31"/>
      <c r="Q451" s="29"/>
      <c r="S451"/>
    </row>
    <row r="452" spans="1:19" x14ac:dyDescent="0.25">
      <c r="A452" s="31" t="s">
        <v>901</v>
      </c>
      <c r="B452" s="37"/>
      <c r="C452" s="31">
        <v>235</v>
      </c>
      <c r="D452" s="31" t="s">
        <v>940</v>
      </c>
      <c r="E452" s="76">
        <v>98</v>
      </c>
      <c r="F452" s="76">
        <v>198</v>
      </c>
      <c r="G452" s="31">
        <v>2050</v>
      </c>
      <c r="J452" s="31"/>
      <c r="K452" t="s">
        <v>941</v>
      </c>
      <c r="L452" s="31" t="s">
        <v>942</v>
      </c>
      <c r="M452" s="31" t="s">
        <v>943</v>
      </c>
      <c r="N452" s="61" t="s">
        <v>944</v>
      </c>
      <c r="O452" s="67">
        <v>34</v>
      </c>
      <c r="Q452" s="29">
        <v>2035</v>
      </c>
      <c r="S452"/>
    </row>
    <row r="453" spans="1:19" x14ac:dyDescent="0.25">
      <c r="A453" s="31"/>
      <c r="B453" s="37"/>
      <c r="C453" s="31"/>
      <c r="D453" s="31"/>
      <c r="G453" s="31"/>
      <c r="J453" s="31"/>
      <c r="K453" t="s">
        <v>945</v>
      </c>
      <c r="L453" s="31" t="s">
        <v>946</v>
      </c>
      <c r="M453" s="31" t="s">
        <v>947</v>
      </c>
      <c r="N453" s="60" t="s">
        <v>948</v>
      </c>
      <c r="O453" s="67">
        <v>54</v>
      </c>
      <c r="Q453" s="13">
        <v>2035</v>
      </c>
      <c r="S453"/>
    </row>
    <row r="454" spans="1:19" x14ac:dyDescent="0.25">
      <c r="A454" s="31"/>
      <c r="B454" s="37"/>
      <c r="C454" s="31"/>
      <c r="D454" s="31"/>
      <c r="G454" s="31"/>
      <c r="J454" s="31"/>
      <c r="K454" t="s">
        <v>949</v>
      </c>
      <c r="L454" s="31" t="s">
        <v>950</v>
      </c>
      <c r="M454" s="31" t="s">
        <v>947</v>
      </c>
      <c r="N454" s="60" t="s">
        <v>948</v>
      </c>
      <c r="O454" s="67">
        <v>78</v>
      </c>
      <c r="Q454" s="13">
        <v>2035</v>
      </c>
      <c r="S454"/>
    </row>
    <row r="455" spans="1:19" x14ac:dyDescent="0.25">
      <c r="A455" s="31"/>
      <c r="B455" s="37"/>
      <c r="C455" s="31"/>
      <c r="D455" s="31"/>
      <c r="G455" s="31"/>
      <c r="J455" s="31"/>
      <c r="K455" t="s">
        <v>951</v>
      </c>
      <c r="L455" s="31" t="s">
        <v>952</v>
      </c>
      <c r="M455" s="31" t="s">
        <v>953</v>
      </c>
      <c r="N455" s="60" t="s">
        <v>101</v>
      </c>
      <c r="O455" s="67">
        <v>34</v>
      </c>
      <c r="Q455" s="29">
        <v>2025</v>
      </c>
      <c r="S455"/>
    </row>
    <row r="456" spans="1:19" x14ac:dyDescent="0.25">
      <c r="A456" s="31"/>
      <c r="B456" s="37"/>
      <c r="C456" s="31"/>
      <c r="D456" s="31"/>
      <c r="G456" s="31"/>
      <c r="J456" s="31"/>
      <c r="K456" t="s">
        <v>954</v>
      </c>
      <c r="L456" s="31" t="s">
        <v>952</v>
      </c>
      <c r="M456" s="31" t="s">
        <v>955</v>
      </c>
      <c r="N456" s="60" t="s">
        <v>956</v>
      </c>
      <c r="O456" s="67">
        <v>69</v>
      </c>
      <c r="Q456" s="29">
        <v>2035</v>
      </c>
      <c r="S456"/>
    </row>
    <row r="457" spans="1:19" x14ac:dyDescent="0.25">
      <c r="A457" s="31"/>
      <c r="B457" s="37"/>
      <c r="C457" s="31"/>
      <c r="D457" s="31"/>
      <c r="G457" s="31"/>
      <c r="J457" s="31"/>
      <c r="K457" t="s">
        <v>957</v>
      </c>
      <c r="L457" s="31" t="s">
        <v>958</v>
      </c>
      <c r="M457" s="31" t="s">
        <v>959</v>
      </c>
      <c r="N457" s="60" t="s">
        <v>148</v>
      </c>
      <c r="O457" s="67">
        <v>111</v>
      </c>
      <c r="Q457" s="29">
        <v>2050</v>
      </c>
      <c r="S457"/>
    </row>
    <row r="458" spans="1:19" x14ac:dyDescent="0.25">
      <c r="A458" s="31"/>
      <c r="B458" s="37"/>
      <c r="C458" s="31"/>
      <c r="D458" s="31"/>
      <c r="G458" s="31"/>
      <c r="J458" s="31"/>
      <c r="K458" t="s">
        <v>960</v>
      </c>
      <c r="L458" s="31" t="s">
        <v>961</v>
      </c>
      <c r="M458" s="31" t="s">
        <v>962</v>
      </c>
      <c r="N458" s="60" t="s">
        <v>963</v>
      </c>
      <c r="O458" s="67">
        <v>91</v>
      </c>
      <c r="Q458" s="29">
        <v>2035</v>
      </c>
      <c r="S458"/>
    </row>
    <row r="459" spans="1:19" x14ac:dyDescent="0.25">
      <c r="A459" s="31" t="s">
        <v>901</v>
      </c>
      <c r="B459" s="37"/>
      <c r="C459" s="31">
        <v>440</v>
      </c>
      <c r="D459" s="31" t="s">
        <v>975</v>
      </c>
      <c r="E459" s="76">
        <v>51</v>
      </c>
      <c r="F459" s="76">
        <v>104</v>
      </c>
      <c r="G459" s="31">
        <v>2050</v>
      </c>
      <c r="J459" s="31"/>
      <c r="K459" t="s">
        <v>976</v>
      </c>
      <c r="L459" s="31" t="s">
        <v>977</v>
      </c>
      <c r="M459" s="31" t="s">
        <v>978</v>
      </c>
      <c r="N459" s="60" t="s">
        <v>973</v>
      </c>
      <c r="O459" s="67">
        <v>71</v>
      </c>
      <c r="Q459" s="29">
        <v>2035</v>
      </c>
      <c r="S459"/>
    </row>
    <row r="460" spans="1:19" x14ac:dyDescent="0.25">
      <c r="A460" s="31"/>
      <c r="B460" s="37"/>
      <c r="C460" s="31"/>
      <c r="D460" s="31"/>
      <c r="G460" s="31"/>
      <c r="J460" s="31"/>
      <c r="K460" t="s">
        <v>982</v>
      </c>
      <c r="L460" s="31" t="s">
        <v>980</v>
      </c>
      <c r="M460" s="31" t="s">
        <v>983</v>
      </c>
      <c r="N460" s="60" t="s">
        <v>973</v>
      </c>
      <c r="O460" s="67">
        <v>8</v>
      </c>
      <c r="Q460" s="29">
        <v>2025</v>
      </c>
      <c r="S460"/>
    </row>
    <row r="461" spans="1:19" x14ac:dyDescent="0.25">
      <c r="A461" s="31"/>
      <c r="B461" s="37"/>
      <c r="C461" s="31"/>
      <c r="D461" s="31"/>
      <c r="G461" s="31"/>
      <c r="J461" s="31"/>
      <c r="K461" t="s">
        <v>979</v>
      </c>
      <c r="L461" s="31" t="s">
        <v>980</v>
      </c>
      <c r="M461" s="31" t="s">
        <v>981</v>
      </c>
      <c r="N461" s="60" t="s">
        <v>973</v>
      </c>
      <c r="O461" s="67">
        <v>31</v>
      </c>
      <c r="Q461" s="29">
        <v>2035</v>
      </c>
      <c r="S461"/>
    </row>
    <row r="462" spans="1:19" x14ac:dyDescent="0.25">
      <c r="A462" s="31" t="s">
        <v>901</v>
      </c>
      <c r="B462" s="37"/>
      <c r="C462" s="31">
        <v>471</v>
      </c>
      <c r="D462" s="31" t="s">
        <v>984</v>
      </c>
      <c r="E462" s="76">
        <v>32</v>
      </c>
      <c r="F462" s="76">
        <v>80</v>
      </c>
      <c r="G462" s="31">
        <v>2050</v>
      </c>
      <c r="J462" s="31"/>
      <c r="K462" t="s">
        <v>985</v>
      </c>
      <c r="L462" s="31" t="s">
        <v>986</v>
      </c>
      <c r="M462" s="31" t="s">
        <v>984</v>
      </c>
      <c r="N462" s="31" t="s">
        <v>427</v>
      </c>
      <c r="O462" s="67">
        <v>85</v>
      </c>
      <c r="Q462" s="29">
        <v>2035</v>
      </c>
      <c r="S462"/>
    </row>
    <row r="463" spans="1:19" ht="30" x14ac:dyDescent="0.25">
      <c r="A463" s="31" t="s">
        <v>901</v>
      </c>
      <c r="B463" s="37"/>
      <c r="C463" s="31">
        <v>473</v>
      </c>
      <c r="D463" s="31" t="s">
        <v>987</v>
      </c>
      <c r="E463" s="76">
        <v>43</v>
      </c>
      <c r="F463" s="76">
        <v>66</v>
      </c>
      <c r="G463" s="31">
        <v>2035</v>
      </c>
      <c r="J463" s="31"/>
      <c r="K463" t="s">
        <v>988</v>
      </c>
      <c r="L463" s="31" t="s">
        <v>989</v>
      </c>
      <c r="M463" s="31" t="s">
        <v>990</v>
      </c>
      <c r="N463" s="60" t="s">
        <v>991</v>
      </c>
      <c r="O463" s="67">
        <v>156</v>
      </c>
      <c r="Q463" s="29">
        <v>2035</v>
      </c>
      <c r="S463"/>
    </row>
    <row r="464" spans="1:19" x14ac:dyDescent="0.25">
      <c r="A464" s="31" t="s">
        <v>901</v>
      </c>
      <c r="B464" s="37"/>
      <c r="C464" s="31">
        <v>473</v>
      </c>
      <c r="D464" s="31" t="s">
        <v>992</v>
      </c>
      <c r="E464" s="76">
        <v>87</v>
      </c>
      <c r="F464" s="76">
        <v>176</v>
      </c>
      <c r="G464" s="31">
        <v>2050</v>
      </c>
      <c r="J464" s="31"/>
      <c r="K464"/>
      <c r="L464" s="31"/>
      <c r="M464" s="31"/>
      <c r="N464" s="60"/>
      <c r="Q464" s="29"/>
      <c r="S464"/>
    </row>
    <row r="465" spans="1:19" x14ac:dyDescent="0.25">
      <c r="A465" s="31" t="s">
        <v>901</v>
      </c>
      <c r="B465" s="37"/>
      <c r="C465" s="31">
        <v>474</v>
      </c>
      <c r="D465" s="31" t="s">
        <v>993</v>
      </c>
      <c r="E465" s="76">
        <v>50</v>
      </c>
      <c r="F465" s="76">
        <v>127</v>
      </c>
      <c r="G465" s="31">
        <v>2050</v>
      </c>
      <c r="J465" s="31"/>
      <c r="K465" t="s">
        <v>994</v>
      </c>
      <c r="L465" s="31" t="s">
        <v>995</v>
      </c>
      <c r="M465" s="31" t="s">
        <v>996</v>
      </c>
      <c r="N465" s="60" t="s">
        <v>73</v>
      </c>
      <c r="O465" s="67">
        <v>71</v>
      </c>
      <c r="Q465" s="29">
        <v>2035</v>
      </c>
      <c r="S465"/>
    </row>
    <row r="466" spans="1:19" x14ac:dyDescent="0.25">
      <c r="A466" s="31" t="s">
        <v>901</v>
      </c>
      <c r="B466" s="37"/>
      <c r="C466" s="31">
        <v>477</v>
      </c>
      <c r="D466" s="31" t="s">
        <v>997</v>
      </c>
      <c r="E466" s="76">
        <v>80</v>
      </c>
      <c r="F466" s="76">
        <v>161</v>
      </c>
      <c r="G466" s="31">
        <v>2050</v>
      </c>
      <c r="J466" s="31"/>
      <c r="K466" t="s">
        <v>998</v>
      </c>
      <c r="L466" s="31" t="s">
        <v>999</v>
      </c>
      <c r="M466" s="31" t="s">
        <v>1000</v>
      </c>
      <c r="N466" s="60" t="s">
        <v>73</v>
      </c>
      <c r="O466" s="67">
        <v>108</v>
      </c>
      <c r="Q466" s="29">
        <v>2035</v>
      </c>
      <c r="S466"/>
    </row>
    <row r="467" spans="1:19" x14ac:dyDescent="0.25">
      <c r="A467" s="31" t="s">
        <v>901</v>
      </c>
      <c r="B467" s="37"/>
      <c r="C467" s="31">
        <v>550</v>
      </c>
      <c r="D467" s="31" t="s">
        <v>987</v>
      </c>
      <c r="E467" s="76">
        <v>59</v>
      </c>
      <c r="F467" s="76">
        <v>78</v>
      </c>
      <c r="G467" s="31">
        <v>2035</v>
      </c>
      <c r="J467" s="31"/>
      <c r="K467"/>
      <c r="L467" s="31"/>
      <c r="M467" s="31"/>
      <c r="N467" s="31"/>
      <c r="Q467" s="29"/>
      <c r="S467"/>
    </row>
    <row r="468" spans="1:19" x14ac:dyDescent="0.25">
      <c r="A468" s="31"/>
      <c r="B468" s="37"/>
      <c r="C468" s="31"/>
      <c r="D468" s="31"/>
      <c r="G468" s="31"/>
      <c r="J468" s="31"/>
      <c r="K468" t="s">
        <v>1046</v>
      </c>
      <c r="L468" s="31" t="s">
        <v>1047</v>
      </c>
      <c r="M468" s="31" t="s">
        <v>1048</v>
      </c>
      <c r="N468" s="60" t="s">
        <v>129</v>
      </c>
      <c r="O468" s="67">
        <v>197</v>
      </c>
      <c r="Q468" s="29">
        <v>2035</v>
      </c>
      <c r="S468"/>
    </row>
    <row r="469" spans="1:19" ht="16.5" customHeight="1" x14ac:dyDescent="0.25">
      <c r="A469" s="31"/>
      <c r="B469" s="37"/>
      <c r="C469" s="31"/>
      <c r="D469" s="31"/>
      <c r="G469" s="31"/>
      <c r="J469" s="31"/>
      <c r="K469" t="s">
        <v>1049</v>
      </c>
      <c r="L469" s="31" t="s">
        <v>1050</v>
      </c>
      <c r="M469" s="31" t="s">
        <v>1051</v>
      </c>
      <c r="N469" s="60" t="s">
        <v>1052</v>
      </c>
      <c r="O469" s="67">
        <v>36</v>
      </c>
      <c r="Q469" s="29">
        <v>2035</v>
      </c>
      <c r="S469"/>
    </row>
    <row r="470" spans="1:19" x14ac:dyDescent="0.25">
      <c r="A470" s="31" t="s">
        <v>901</v>
      </c>
      <c r="B470" s="37"/>
      <c r="C470" s="31">
        <v>635</v>
      </c>
      <c r="D470" s="31" t="s">
        <v>1054</v>
      </c>
      <c r="E470" s="76">
        <v>56</v>
      </c>
      <c r="F470" s="76">
        <v>98</v>
      </c>
      <c r="G470" s="31">
        <v>2035</v>
      </c>
      <c r="J470" s="31"/>
      <c r="K470" t="s">
        <v>1055</v>
      </c>
      <c r="L470" s="31" t="s">
        <v>1056</v>
      </c>
      <c r="M470" s="31" t="s">
        <v>1057</v>
      </c>
      <c r="N470" s="60" t="s">
        <v>148</v>
      </c>
      <c r="O470" s="67">
        <v>116</v>
      </c>
      <c r="Q470" s="29">
        <v>2050</v>
      </c>
      <c r="S470"/>
    </row>
    <row r="471" spans="1:19" x14ac:dyDescent="0.25">
      <c r="A471" s="31" t="s">
        <v>901</v>
      </c>
      <c r="B471" s="37"/>
      <c r="C471" s="31">
        <v>636</v>
      </c>
      <c r="D471" s="31" t="s">
        <v>1059</v>
      </c>
      <c r="E471" s="76">
        <v>39</v>
      </c>
      <c r="F471" s="76">
        <v>79</v>
      </c>
      <c r="G471" s="31">
        <v>2050</v>
      </c>
      <c r="J471" s="31"/>
      <c r="K471"/>
      <c r="L471" s="31"/>
      <c r="M471" s="31"/>
      <c r="N471" s="31"/>
      <c r="Q471" s="29"/>
      <c r="S471"/>
    </row>
    <row r="472" spans="1:19" x14ac:dyDescent="0.25">
      <c r="A472" s="31" t="s">
        <v>901</v>
      </c>
      <c r="B472" s="37"/>
      <c r="C472" s="31">
        <v>637</v>
      </c>
      <c r="D472" s="31" t="s">
        <v>1060</v>
      </c>
      <c r="E472" s="76">
        <v>33</v>
      </c>
      <c r="F472" s="76">
        <v>66</v>
      </c>
      <c r="G472" s="31">
        <v>2050</v>
      </c>
      <c r="J472" s="31"/>
      <c r="K472" t="s">
        <v>1061</v>
      </c>
      <c r="L472" s="31" t="s">
        <v>1062</v>
      </c>
      <c r="M472" s="31" t="s">
        <v>1063</v>
      </c>
      <c r="N472" s="60" t="s">
        <v>129</v>
      </c>
      <c r="O472" s="67">
        <v>103</v>
      </c>
      <c r="Q472" s="29">
        <v>2035</v>
      </c>
      <c r="S472"/>
    </row>
    <row r="473" spans="1:19" x14ac:dyDescent="0.25">
      <c r="A473" s="31" t="s">
        <v>901</v>
      </c>
      <c r="B473" s="37"/>
      <c r="C473" s="31">
        <v>638</v>
      </c>
      <c r="D473" s="31" t="s">
        <v>1064</v>
      </c>
      <c r="E473" s="76">
        <v>38</v>
      </c>
      <c r="F473" s="76">
        <v>67</v>
      </c>
      <c r="G473" s="31">
        <v>2035</v>
      </c>
      <c r="J473" s="31"/>
      <c r="K473" t="s">
        <v>1065</v>
      </c>
      <c r="L473" s="31" t="s">
        <v>1066</v>
      </c>
      <c r="M473" s="31" t="s">
        <v>1067</v>
      </c>
      <c r="N473" s="60" t="s">
        <v>148</v>
      </c>
      <c r="O473" s="67">
        <v>91</v>
      </c>
      <c r="Q473" s="29">
        <v>2050</v>
      </c>
      <c r="S473"/>
    </row>
    <row r="474" spans="1:19" x14ac:dyDescent="0.25">
      <c r="A474" s="31"/>
      <c r="B474" s="37"/>
      <c r="C474" s="31"/>
      <c r="D474" s="31"/>
      <c r="G474" s="31"/>
      <c r="J474" s="31"/>
      <c r="K474" t="s">
        <v>1068</v>
      </c>
      <c r="L474" s="31" t="s">
        <v>1069</v>
      </c>
      <c r="M474" s="31" t="s">
        <v>1070</v>
      </c>
      <c r="N474" s="60" t="s">
        <v>79</v>
      </c>
      <c r="O474" s="67">
        <v>28</v>
      </c>
      <c r="Q474" s="29">
        <v>2035</v>
      </c>
      <c r="S474"/>
    </row>
    <row r="475" spans="1:19" x14ac:dyDescent="0.25">
      <c r="A475" s="31" t="s">
        <v>901</v>
      </c>
      <c r="B475" s="37"/>
      <c r="C475" s="31" t="s">
        <v>1104</v>
      </c>
      <c r="D475" s="31" t="s">
        <v>1105</v>
      </c>
      <c r="E475" s="76">
        <v>153</v>
      </c>
      <c r="F475" s="76">
        <v>206</v>
      </c>
      <c r="G475" s="31">
        <v>2035</v>
      </c>
      <c r="J475" s="31"/>
      <c r="K475"/>
      <c r="L475" s="31"/>
      <c r="M475" s="45"/>
      <c r="N475" s="45"/>
      <c r="Q475" s="29"/>
      <c r="S475"/>
    </row>
    <row r="476" spans="1:19" x14ac:dyDescent="0.25">
      <c r="A476" s="31" t="s">
        <v>901</v>
      </c>
      <c r="B476" s="37"/>
      <c r="C476" s="31" t="s">
        <v>1106</v>
      </c>
      <c r="D476" s="31" t="s">
        <v>1317</v>
      </c>
      <c r="E476" s="76">
        <v>458</v>
      </c>
      <c r="F476" s="76">
        <v>653</v>
      </c>
      <c r="G476" s="31">
        <v>2035</v>
      </c>
      <c r="J476" s="31"/>
      <c r="K476"/>
      <c r="L476" s="31"/>
      <c r="M476" s="31"/>
      <c r="N476" s="31"/>
      <c r="Q476" s="29"/>
      <c r="S476"/>
    </row>
    <row r="477" spans="1:19" x14ac:dyDescent="0.25">
      <c r="A477" s="31" t="s">
        <v>901</v>
      </c>
      <c r="B477" s="37"/>
      <c r="C477" s="31">
        <v>650</v>
      </c>
      <c r="D477" s="31" t="s">
        <v>1071</v>
      </c>
      <c r="E477" s="76">
        <v>82</v>
      </c>
      <c r="F477" s="76">
        <v>166</v>
      </c>
      <c r="G477" s="31">
        <v>2050</v>
      </c>
      <c r="J477" s="31"/>
      <c r="K477"/>
      <c r="L477" s="31"/>
      <c r="M477" s="31"/>
      <c r="N477" s="31"/>
      <c r="Q477" s="29"/>
      <c r="S477"/>
    </row>
    <row r="478" spans="1:19" x14ac:dyDescent="0.25">
      <c r="A478" s="31" t="s">
        <v>901</v>
      </c>
      <c r="B478" s="37"/>
      <c r="C478" s="31">
        <v>653</v>
      </c>
      <c r="D478" s="31" t="s">
        <v>1072</v>
      </c>
      <c r="E478" s="76">
        <v>10</v>
      </c>
      <c r="F478" s="76">
        <v>21</v>
      </c>
      <c r="G478" s="31">
        <v>2050</v>
      </c>
      <c r="J478" s="31"/>
      <c r="K478"/>
      <c r="L478" s="31"/>
      <c r="M478" s="31"/>
      <c r="N478" s="31"/>
      <c r="Q478" s="29"/>
      <c r="S478"/>
    </row>
    <row r="479" spans="1:19" x14ac:dyDescent="0.25">
      <c r="A479" s="31" t="s">
        <v>901</v>
      </c>
      <c r="B479" s="37"/>
      <c r="C479" s="31">
        <v>709</v>
      </c>
      <c r="D479" s="31" t="s">
        <v>1073</v>
      </c>
      <c r="E479" s="76">
        <v>37</v>
      </c>
      <c r="F479" s="76">
        <v>49</v>
      </c>
      <c r="G479" s="31">
        <v>2035</v>
      </c>
      <c r="J479" s="31"/>
      <c r="K479" t="s">
        <v>1074</v>
      </c>
      <c r="L479" s="31" t="s">
        <v>1075</v>
      </c>
      <c r="M479" s="31" t="s">
        <v>1076</v>
      </c>
      <c r="N479" s="60" t="s">
        <v>148</v>
      </c>
      <c r="O479" s="67">
        <v>99</v>
      </c>
      <c r="Q479" s="29">
        <v>2035</v>
      </c>
      <c r="S479"/>
    </row>
    <row r="480" spans="1:19" ht="30" x14ac:dyDescent="0.25">
      <c r="A480" s="31" t="s">
        <v>901</v>
      </c>
      <c r="B480" s="37"/>
      <c r="C480" s="31">
        <v>870</v>
      </c>
      <c r="D480" s="31" t="s">
        <v>1077</v>
      </c>
      <c r="E480" s="76">
        <v>7</v>
      </c>
      <c r="F480" s="76">
        <v>17</v>
      </c>
      <c r="G480" s="31">
        <v>2050</v>
      </c>
      <c r="J480" s="31"/>
      <c r="K480" t="s">
        <v>1078</v>
      </c>
      <c r="L480" s="31" t="s">
        <v>1079</v>
      </c>
      <c r="M480" s="31" t="s">
        <v>1080</v>
      </c>
      <c r="N480" s="60" t="s">
        <v>1081</v>
      </c>
      <c r="O480" s="67">
        <v>62</v>
      </c>
      <c r="Q480" s="29">
        <v>2035</v>
      </c>
      <c r="S480"/>
    </row>
    <row r="481" spans="1:19" ht="30" x14ac:dyDescent="0.25">
      <c r="A481" s="31" t="s">
        <v>901</v>
      </c>
      <c r="B481" s="37"/>
      <c r="C481" s="31">
        <v>890</v>
      </c>
      <c r="D481" s="31" t="s">
        <v>1082</v>
      </c>
      <c r="E481" s="76">
        <v>12</v>
      </c>
      <c r="F481" s="76">
        <v>29</v>
      </c>
      <c r="G481" s="31">
        <v>2050</v>
      </c>
      <c r="J481" s="31"/>
      <c r="K481" t="s">
        <v>1083</v>
      </c>
      <c r="L481" s="31" t="s">
        <v>1084</v>
      </c>
      <c r="M481" s="31" t="s">
        <v>1085</v>
      </c>
      <c r="N481" s="60" t="s">
        <v>1086</v>
      </c>
      <c r="O481" s="67">
        <v>107</v>
      </c>
      <c r="Q481" s="29">
        <v>2035</v>
      </c>
      <c r="S481"/>
    </row>
    <row r="482" spans="1:19" x14ac:dyDescent="0.25">
      <c r="A482" s="31" t="s">
        <v>901</v>
      </c>
      <c r="B482" s="37"/>
      <c r="C482" s="37">
        <v>905</v>
      </c>
      <c r="D482" s="37" t="s">
        <v>1087</v>
      </c>
      <c r="E482" s="75">
        <v>2</v>
      </c>
      <c r="F482" s="75">
        <v>2</v>
      </c>
      <c r="G482" s="37">
        <v>2020</v>
      </c>
      <c r="J482" s="31"/>
      <c r="K482"/>
      <c r="L482" s="37"/>
      <c r="M482" s="37"/>
      <c r="N482" s="60"/>
      <c r="O482" s="66"/>
      <c r="P482" s="66"/>
      <c r="Q482" s="35"/>
      <c r="S482"/>
    </row>
    <row r="483" spans="1:19" x14ac:dyDescent="0.25">
      <c r="A483" s="31"/>
      <c r="B483" s="37"/>
      <c r="C483" s="37"/>
      <c r="D483" s="37"/>
      <c r="E483" s="75"/>
      <c r="F483" s="75"/>
      <c r="G483" s="37"/>
      <c r="J483" s="31"/>
      <c r="K483" t="s">
        <v>1088</v>
      </c>
      <c r="L483" s="37" t="s">
        <v>1089</v>
      </c>
      <c r="M483" s="37" t="s">
        <v>1090</v>
      </c>
      <c r="N483" s="60" t="s">
        <v>148</v>
      </c>
      <c r="O483" s="66">
        <v>22</v>
      </c>
      <c r="P483" s="66"/>
      <c r="Q483" s="35">
        <v>2035</v>
      </c>
      <c r="S483"/>
    </row>
    <row r="484" spans="1:19" x14ac:dyDescent="0.25">
      <c r="A484" s="31"/>
      <c r="B484" s="37"/>
      <c r="C484" s="31"/>
      <c r="D484" s="31"/>
      <c r="G484" s="31"/>
      <c r="J484" s="31"/>
      <c r="K484" t="s">
        <v>1091</v>
      </c>
      <c r="L484" s="36" t="s">
        <v>1089</v>
      </c>
      <c r="M484" s="37" t="s">
        <v>1092</v>
      </c>
      <c r="N484" s="60" t="s">
        <v>148</v>
      </c>
      <c r="O484" s="66">
        <v>6</v>
      </c>
      <c r="P484" s="66"/>
      <c r="Q484" s="34">
        <v>2035</v>
      </c>
      <c r="S484"/>
    </row>
    <row r="485" spans="1:19" x14ac:dyDescent="0.25">
      <c r="A485" s="31" t="s">
        <v>901</v>
      </c>
      <c r="B485" s="37"/>
      <c r="C485" s="31">
        <v>910</v>
      </c>
      <c r="D485" s="31" t="s">
        <v>1093</v>
      </c>
      <c r="E485" s="76">
        <v>26</v>
      </c>
      <c r="F485" s="76">
        <v>39</v>
      </c>
      <c r="G485" s="31">
        <v>2035</v>
      </c>
      <c r="J485" s="31"/>
      <c r="K485" t="s">
        <v>1094</v>
      </c>
      <c r="L485" s="31" t="s">
        <v>1095</v>
      </c>
      <c r="M485" s="31" t="s">
        <v>1093</v>
      </c>
      <c r="N485" s="60" t="s">
        <v>743</v>
      </c>
      <c r="O485" s="67">
        <v>51</v>
      </c>
      <c r="Q485" s="29">
        <v>2035</v>
      </c>
      <c r="S485"/>
    </row>
    <row r="486" spans="1:19" x14ac:dyDescent="0.25">
      <c r="A486" s="31" t="s">
        <v>1053</v>
      </c>
      <c r="B486" s="37"/>
      <c r="C486" s="31">
        <v>398</v>
      </c>
      <c r="D486" s="31" t="s">
        <v>964</v>
      </c>
      <c r="E486" s="76">
        <v>445</v>
      </c>
      <c r="F486" s="76">
        <v>445</v>
      </c>
      <c r="G486" s="31">
        <v>2020</v>
      </c>
      <c r="J486" s="31"/>
      <c r="K486"/>
      <c r="L486" s="13"/>
      <c r="M486" s="13"/>
      <c r="N486" s="13"/>
      <c r="O486" s="13"/>
      <c r="P486" s="13"/>
      <c r="Q486" s="13"/>
      <c r="S486"/>
    </row>
    <row r="487" spans="1:19" x14ac:dyDescent="0.25">
      <c r="A487" s="31"/>
      <c r="B487" s="37"/>
      <c r="C487" s="31"/>
      <c r="D487" s="31"/>
      <c r="G487" s="31"/>
      <c r="J487" s="31"/>
      <c r="K487" t="s">
        <v>886</v>
      </c>
      <c r="L487" s="31" t="s">
        <v>884</v>
      </c>
      <c r="M487" s="31" t="s">
        <v>887</v>
      </c>
      <c r="N487" s="31" t="s">
        <v>43</v>
      </c>
      <c r="O487" s="66">
        <v>298</v>
      </c>
      <c r="Q487" s="29">
        <v>2025</v>
      </c>
      <c r="S487"/>
    </row>
    <row r="488" spans="1:19" x14ac:dyDescent="0.25">
      <c r="A488" s="31" t="s">
        <v>1053</v>
      </c>
      <c r="B488" s="37"/>
      <c r="C488" s="31">
        <v>398</v>
      </c>
      <c r="D488" s="31" t="s">
        <v>965</v>
      </c>
      <c r="E488" s="76">
        <v>900</v>
      </c>
      <c r="F488" s="76">
        <v>1357</v>
      </c>
      <c r="G488" s="31">
        <v>2035</v>
      </c>
      <c r="J488" s="31"/>
      <c r="K488" t="s">
        <v>883</v>
      </c>
      <c r="L488" s="43" t="s">
        <v>884</v>
      </c>
      <c r="M488" s="44" t="s">
        <v>885</v>
      </c>
      <c r="N488" s="60" t="s">
        <v>46</v>
      </c>
      <c r="O488" s="67">
        <v>2630</v>
      </c>
      <c r="P488" s="66"/>
      <c r="Q488" s="34">
        <v>2035</v>
      </c>
      <c r="S488"/>
    </row>
    <row r="489" spans="1:19" x14ac:dyDescent="0.25">
      <c r="A489" s="31" t="s">
        <v>1053</v>
      </c>
      <c r="B489" s="37"/>
      <c r="C489" s="31">
        <v>398</v>
      </c>
      <c r="D489" s="31" t="s">
        <v>966</v>
      </c>
      <c r="E489" s="76">
        <v>1365</v>
      </c>
      <c r="F489" s="76">
        <v>3372</v>
      </c>
      <c r="G489" s="31">
        <v>2050</v>
      </c>
      <c r="J489" s="31"/>
      <c r="K489" t="s">
        <v>881</v>
      </c>
      <c r="L489" s="135" t="s">
        <v>884</v>
      </c>
      <c r="M489" s="55" t="s">
        <v>882</v>
      </c>
      <c r="N489" s="60" t="s">
        <v>461</v>
      </c>
      <c r="O489" s="66">
        <v>6651</v>
      </c>
      <c r="P489" s="66"/>
      <c r="Q489" s="35">
        <v>2050</v>
      </c>
      <c r="S489"/>
    </row>
    <row r="490" spans="1:19" x14ac:dyDescent="0.25">
      <c r="A490" s="37" t="s">
        <v>1058</v>
      </c>
      <c r="B490" s="37"/>
      <c r="C490" s="37">
        <v>399</v>
      </c>
      <c r="D490" s="37" t="s">
        <v>967</v>
      </c>
      <c r="E490" s="75">
        <v>946</v>
      </c>
      <c r="F490" s="75">
        <v>1339</v>
      </c>
      <c r="G490" s="37">
        <v>2035</v>
      </c>
      <c r="J490" s="31"/>
      <c r="K490" t="s">
        <v>968</v>
      </c>
      <c r="L490" s="37" t="s">
        <v>969</v>
      </c>
      <c r="M490" s="37" t="s">
        <v>970</v>
      </c>
      <c r="N490" s="60" t="s">
        <v>174</v>
      </c>
      <c r="O490" s="66">
        <v>376</v>
      </c>
      <c r="P490" s="66"/>
      <c r="Q490" s="35">
        <v>2035</v>
      </c>
      <c r="S490"/>
    </row>
    <row r="491" spans="1:19" x14ac:dyDescent="0.25">
      <c r="A491" s="31" t="s">
        <v>1058</v>
      </c>
      <c r="B491" s="37"/>
      <c r="C491" s="31">
        <v>399</v>
      </c>
      <c r="D491" s="31" t="s">
        <v>974</v>
      </c>
      <c r="E491" s="76">
        <v>176</v>
      </c>
      <c r="F491" s="76">
        <v>437</v>
      </c>
      <c r="G491" s="31">
        <v>2050</v>
      </c>
      <c r="J491" s="31"/>
      <c r="K491" t="s">
        <v>971</v>
      </c>
      <c r="L491" s="43" t="s">
        <v>969</v>
      </c>
      <c r="M491" s="57" t="s">
        <v>972</v>
      </c>
      <c r="N491" s="60" t="s">
        <v>973</v>
      </c>
      <c r="O491" s="66">
        <v>376</v>
      </c>
      <c r="P491" s="66"/>
      <c r="Q491" s="35">
        <v>2050</v>
      </c>
      <c r="S491"/>
    </row>
    <row r="492" spans="1:19" x14ac:dyDescent="0.25">
      <c r="A492" s="31" t="s">
        <v>892</v>
      </c>
      <c r="B492" s="37"/>
      <c r="C492" s="31">
        <v>510</v>
      </c>
      <c r="D492" s="31" t="s">
        <v>1001</v>
      </c>
      <c r="E492" s="76">
        <v>1753</v>
      </c>
      <c r="F492" s="76">
        <v>1753</v>
      </c>
      <c r="G492" s="31">
        <v>2020</v>
      </c>
      <c r="J492" s="31"/>
      <c r="K492"/>
      <c r="L492"/>
      <c r="M492"/>
      <c r="N492"/>
      <c r="O492"/>
      <c r="P492"/>
      <c r="Q492"/>
      <c r="S492"/>
    </row>
    <row r="493" spans="1:19" x14ac:dyDescent="0.25">
      <c r="A493" s="31" t="s">
        <v>892</v>
      </c>
      <c r="B493" s="37"/>
      <c r="C493" s="31">
        <v>510</v>
      </c>
      <c r="D493" s="31" t="s">
        <v>1006</v>
      </c>
      <c r="E493" s="76">
        <v>205</v>
      </c>
      <c r="F493" s="76">
        <v>292</v>
      </c>
      <c r="G493" s="31">
        <v>2035</v>
      </c>
      <c r="J493" s="31"/>
      <c r="K493" t="s">
        <v>890</v>
      </c>
      <c r="L493" s="36" t="s">
        <v>889</v>
      </c>
      <c r="M493" s="39" t="s">
        <v>1005</v>
      </c>
      <c r="N493" s="39"/>
      <c r="O493" s="66">
        <v>510</v>
      </c>
      <c r="P493" s="66"/>
      <c r="Q493" s="35">
        <v>2035</v>
      </c>
      <c r="S493"/>
    </row>
    <row r="494" spans="1:19" x14ac:dyDescent="0.25">
      <c r="A494" s="31" t="s">
        <v>892</v>
      </c>
      <c r="B494" s="37"/>
      <c r="C494" s="31">
        <v>510</v>
      </c>
      <c r="D494" s="31" t="s">
        <v>1007</v>
      </c>
      <c r="E494" s="76">
        <v>226</v>
      </c>
      <c r="F494" s="76">
        <v>449</v>
      </c>
      <c r="G494" s="31">
        <v>2050</v>
      </c>
      <c r="J494" s="31"/>
      <c r="K494" t="s">
        <v>888</v>
      </c>
      <c r="L494" s="31" t="s">
        <v>889</v>
      </c>
      <c r="M494" s="31" t="s">
        <v>1003</v>
      </c>
      <c r="N494" s="60" t="s">
        <v>1004</v>
      </c>
      <c r="O494" s="67">
        <v>510</v>
      </c>
      <c r="Q494" s="29">
        <v>2050</v>
      </c>
      <c r="S494"/>
    </row>
    <row r="495" spans="1:19" x14ac:dyDescent="0.25">
      <c r="A495" s="37" t="s">
        <v>892</v>
      </c>
      <c r="B495" s="37"/>
      <c r="C495" s="37">
        <v>520</v>
      </c>
      <c r="D495" s="37" t="s">
        <v>1008</v>
      </c>
      <c r="E495" s="75">
        <v>267</v>
      </c>
      <c r="F495" s="75">
        <v>402</v>
      </c>
      <c r="G495" s="37">
        <v>2035</v>
      </c>
      <c r="J495" s="31"/>
      <c r="K495" t="s">
        <v>1009</v>
      </c>
      <c r="L495" s="37" t="s">
        <v>1010</v>
      </c>
      <c r="M495" s="37" t="s">
        <v>1318</v>
      </c>
      <c r="N495" s="37" t="s">
        <v>427</v>
      </c>
      <c r="O495" s="66">
        <v>274</v>
      </c>
      <c r="P495" s="66"/>
      <c r="Q495" s="35">
        <v>2035</v>
      </c>
      <c r="S495"/>
    </row>
    <row r="496" spans="1:19" x14ac:dyDescent="0.25">
      <c r="A496" s="31" t="s">
        <v>892</v>
      </c>
      <c r="B496" s="37"/>
      <c r="C496" s="31">
        <v>520</v>
      </c>
      <c r="D496" s="31" t="s">
        <v>1013</v>
      </c>
      <c r="E496" s="67" t="s">
        <v>477</v>
      </c>
      <c r="F496" s="67" t="s">
        <v>477</v>
      </c>
      <c r="G496" s="31">
        <v>2050</v>
      </c>
      <c r="J496" s="31"/>
      <c r="K496" t="s">
        <v>1011</v>
      </c>
      <c r="L496" s="37" t="s">
        <v>1010</v>
      </c>
      <c r="M496" s="38" t="s">
        <v>1319</v>
      </c>
      <c r="N496" s="59" t="s">
        <v>1012</v>
      </c>
      <c r="O496" s="66">
        <v>274</v>
      </c>
      <c r="P496" s="66"/>
      <c r="Q496" s="34">
        <v>2050</v>
      </c>
      <c r="S496"/>
    </row>
    <row r="497" spans="1:19" x14ac:dyDescent="0.25">
      <c r="A497" s="31" t="s">
        <v>892</v>
      </c>
      <c r="B497" s="37"/>
      <c r="C497" s="31">
        <v>530</v>
      </c>
      <c r="D497" s="31" t="s">
        <v>1014</v>
      </c>
      <c r="E497" s="67" t="s">
        <v>477</v>
      </c>
      <c r="F497" s="67" t="s">
        <v>477</v>
      </c>
      <c r="G497" s="31">
        <v>2050</v>
      </c>
      <c r="J497" s="31"/>
      <c r="K497" t="s">
        <v>1015</v>
      </c>
      <c r="L497" s="31" t="s">
        <v>1016</v>
      </c>
      <c r="M497" s="31" t="s">
        <v>1017</v>
      </c>
      <c r="N497" s="61" t="s">
        <v>1018</v>
      </c>
      <c r="O497" s="67">
        <v>384</v>
      </c>
      <c r="Q497" s="29">
        <v>2035</v>
      </c>
      <c r="S497"/>
    </row>
    <row r="498" spans="1:19" x14ac:dyDescent="0.25">
      <c r="A498" s="31"/>
      <c r="B498" s="37"/>
      <c r="C498" s="31"/>
      <c r="D498" s="31"/>
      <c r="G498" s="31"/>
      <c r="J498" s="31"/>
      <c r="K498" t="s">
        <v>1019</v>
      </c>
      <c r="L498" s="136" t="s">
        <v>1016</v>
      </c>
      <c r="M498" s="39" t="s">
        <v>1020</v>
      </c>
      <c r="N498" s="61" t="s">
        <v>1018</v>
      </c>
      <c r="O498" s="67">
        <v>384</v>
      </c>
      <c r="Q498" s="13">
        <v>2050</v>
      </c>
      <c r="S498"/>
    </row>
    <row r="499" spans="1:19" x14ac:dyDescent="0.25">
      <c r="A499" s="31" t="s">
        <v>892</v>
      </c>
      <c r="B499" s="37"/>
      <c r="C499" s="31">
        <v>560</v>
      </c>
      <c r="D499" s="31" t="s">
        <v>1025</v>
      </c>
      <c r="E499" s="76">
        <v>2390</v>
      </c>
      <c r="F499" s="76">
        <v>5005</v>
      </c>
      <c r="G499" s="31">
        <v>2050</v>
      </c>
      <c r="J499" s="31"/>
      <c r="K499"/>
      <c r="L499" s="31"/>
      <c r="M499" s="31"/>
      <c r="N499" s="31"/>
      <c r="Q499" s="29"/>
      <c r="S499"/>
    </row>
    <row r="500" spans="1:19" x14ac:dyDescent="0.25">
      <c r="A500" s="31" t="s">
        <v>892</v>
      </c>
      <c r="B500" s="37"/>
      <c r="C500" s="31">
        <v>561</v>
      </c>
      <c r="D500" s="31" t="s">
        <v>1026</v>
      </c>
      <c r="E500" s="76">
        <v>343</v>
      </c>
      <c r="F500" s="76">
        <v>602</v>
      </c>
      <c r="G500" s="31">
        <v>2035</v>
      </c>
      <c r="J500" s="31"/>
      <c r="K500"/>
      <c r="L500" s="31"/>
      <c r="M500" s="31"/>
      <c r="N500" s="31"/>
      <c r="Q500" s="29"/>
      <c r="S500"/>
    </row>
    <row r="501" spans="1:19" x14ac:dyDescent="0.25">
      <c r="A501" s="31" t="s">
        <v>892</v>
      </c>
      <c r="B501" s="37"/>
      <c r="C501" s="31">
        <v>562</v>
      </c>
      <c r="D501" s="31" t="s">
        <v>1027</v>
      </c>
      <c r="E501" s="76">
        <v>2333</v>
      </c>
      <c r="F501" s="76">
        <v>4028</v>
      </c>
      <c r="G501" s="31">
        <v>2035</v>
      </c>
      <c r="J501" s="31"/>
      <c r="K501" t="s">
        <v>1039</v>
      </c>
      <c r="L501" s="31" t="s">
        <v>1037</v>
      </c>
      <c r="M501" s="31" t="s">
        <v>1040</v>
      </c>
      <c r="N501" s="60" t="s">
        <v>1041</v>
      </c>
      <c r="O501" s="67">
        <v>12660</v>
      </c>
      <c r="Q501" s="29">
        <v>2035</v>
      </c>
      <c r="S501"/>
    </row>
    <row r="502" spans="1:19" x14ac:dyDescent="0.25">
      <c r="A502" s="31" t="s">
        <v>892</v>
      </c>
      <c r="B502" s="37"/>
      <c r="C502" s="31">
        <v>562</v>
      </c>
      <c r="D502" s="31" t="s">
        <v>1029</v>
      </c>
      <c r="E502" s="76">
        <v>633</v>
      </c>
      <c r="F502" s="76">
        <v>1443</v>
      </c>
      <c r="G502" s="31">
        <v>2050</v>
      </c>
      <c r="J502" s="31"/>
      <c r="K502" t="s">
        <v>1036</v>
      </c>
      <c r="L502" s="31" t="s">
        <v>1037</v>
      </c>
      <c r="M502" s="31" t="s">
        <v>1038</v>
      </c>
      <c r="N502" s="60" t="s">
        <v>126</v>
      </c>
      <c r="O502" s="67">
        <v>2977</v>
      </c>
      <c r="Q502" s="29">
        <v>2050</v>
      </c>
      <c r="S502"/>
    </row>
    <row r="503" spans="1:19" x14ac:dyDescent="0.25">
      <c r="A503" s="31" t="s">
        <v>892</v>
      </c>
      <c r="B503" s="37"/>
      <c r="C503" s="31">
        <v>563</v>
      </c>
      <c r="D503" s="31" t="s">
        <v>1030</v>
      </c>
      <c r="E503" s="76">
        <v>1299</v>
      </c>
      <c r="F503" s="76">
        <v>2937</v>
      </c>
      <c r="G503" s="31">
        <v>2050</v>
      </c>
      <c r="J503" s="31"/>
      <c r="K503"/>
      <c r="L503" s="31"/>
      <c r="M503" s="31"/>
      <c r="N503" s="31"/>
      <c r="Q503" s="29"/>
      <c r="S503"/>
    </row>
    <row r="504" spans="1:19" x14ac:dyDescent="0.25">
      <c r="A504" s="31" t="s">
        <v>925</v>
      </c>
      <c r="B504" s="37"/>
      <c r="C504" s="31">
        <v>565</v>
      </c>
      <c r="D504" s="31" t="s">
        <v>1031</v>
      </c>
      <c r="E504" s="76">
        <v>25</v>
      </c>
      <c r="F504" s="76">
        <v>50</v>
      </c>
      <c r="G504" s="31">
        <v>2050</v>
      </c>
      <c r="J504" s="31"/>
      <c r="K504"/>
      <c r="L504" s="31"/>
      <c r="M504" s="31"/>
      <c r="N504" s="31"/>
      <c r="Q504" s="29"/>
      <c r="S504"/>
    </row>
    <row r="505" spans="1:19" x14ac:dyDescent="0.25">
      <c r="A505" s="31"/>
      <c r="B505" s="37"/>
      <c r="C505" s="31"/>
      <c r="D505" s="31"/>
      <c r="G505" s="31"/>
      <c r="J505" s="31"/>
      <c r="K505" t="s">
        <v>1032</v>
      </c>
      <c r="L505" s="31" t="s">
        <v>1033</v>
      </c>
      <c r="M505" s="31" t="s">
        <v>1034</v>
      </c>
      <c r="N505" s="60" t="s">
        <v>1035</v>
      </c>
      <c r="O505" s="67">
        <v>9774</v>
      </c>
      <c r="Q505" s="29">
        <v>2050</v>
      </c>
      <c r="S505"/>
    </row>
    <row r="506" spans="1:19" x14ac:dyDescent="0.25">
      <c r="A506" s="31"/>
      <c r="B506" s="37"/>
      <c r="C506" s="31"/>
      <c r="D506" s="31"/>
      <c r="G506" s="31"/>
      <c r="J506" s="31"/>
      <c r="K506" t="s">
        <v>1042</v>
      </c>
      <c r="L506" s="31" t="s">
        <v>1043</v>
      </c>
      <c r="M506" s="31" t="s">
        <v>1044</v>
      </c>
      <c r="N506" s="60" t="s">
        <v>79</v>
      </c>
      <c r="O506" s="67">
        <v>7581</v>
      </c>
      <c r="Q506" s="29">
        <v>2050</v>
      </c>
      <c r="S506"/>
    </row>
    <row r="507" spans="1:19" x14ac:dyDescent="0.25">
      <c r="A507" s="37" t="s">
        <v>1058</v>
      </c>
      <c r="B507" s="37"/>
      <c r="C507" s="37">
        <v>588</v>
      </c>
      <c r="D507" s="37" t="s">
        <v>1045</v>
      </c>
      <c r="E507" s="75">
        <v>244</v>
      </c>
      <c r="F507" s="75">
        <v>492</v>
      </c>
      <c r="G507" s="37">
        <v>2050</v>
      </c>
      <c r="J507" s="31"/>
      <c r="K507"/>
      <c r="L507" s="37"/>
      <c r="M507" s="37"/>
      <c r="N507" s="37"/>
      <c r="O507" s="66"/>
      <c r="P507" s="66"/>
      <c r="Q507" s="35"/>
      <c r="S507"/>
    </row>
    <row r="508" spans="1:19" x14ac:dyDescent="0.25">
      <c r="A508" s="31" t="s">
        <v>1024</v>
      </c>
      <c r="B508" s="37"/>
      <c r="C508" s="31">
        <v>553</v>
      </c>
      <c r="D508" s="31" t="s">
        <v>1021</v>
      </c>
      <c r="E508" s="76">
        <v>14</v>
      </c>
      <c r="F508" s="76">
        <v>21</v>
      </c>
      <c r="G508" s="31">
        <v>2035</v>
      </c>
      <c r="J508" s="31"/>
      <c r="K508"/>
      <c r="L508" s="31"/>
      <c r="M508" s="31"/>
      <c r="N508" s="31"/>
      <c r="Q508" s="29"/>
      <c r="S508"/>
    </row>
    <row r="509" spans="1:19" x14ac:dyDescent="0.25">
      <c r="A509" s="31" t="s">
        <v>1024</v>
      </c>
      <c r="B509" s="37"/>
      <c r="C509" s="31">
        <v>554</v>
      </c>
      <c r="D509" s="31" t="s">
        <v>1022</v>
      </c>
      <c r="E509" s="76">
        <v>29</v>
      </c>
      <c r="F509" s="76">
        <v>38</v>
      </c>
      <c r="G509" s="31">
        <v>2035</v>
      </c>
      <c r="J509" s="31"/>
      <c r="K509"/>
      <c r="L509" s="31"/>
      <c r="M509" s="31"/>
      <c r="N509" s="31"/>
      <c r="Q509" s="29"/>
      <c r="S509"/>
    </row>
    <row r="510" spans="1:19" x14ac:dyDescent="0.25">
      <c r="A510" s="31" t="s">
        <v>1024</v>
      </c>
      <c r="B510" s="37"/>
      <c r="C510" s="31">
        <v>555</v>
      </c>
      <c r="D510" s="31" t="s">
        <v>1023</v>
      </c>
      <c r="E510" s="76">
        <v>26</v>
      </c>
      <c r="F510" s="76">
        <v>45</v>
      </c>
      <c r="G510" s="31">
        <v>2035</v>
      </c>
      <c r="J510" s="13"/>
      <c r="K510"/>
      <c r="L510" s="13"/>
      <c r="M510" s="13"/>
      <c r="N510" s="13"/>
      <c r="O510" s="84"/>
      <c r="P510" s="84"/>
      <c r="Q510" s="13"/>
      <c r="S510"/>
    </row>
    <row r="511" spans="1:19" x14ac:dyDescent="0.25">
      <c r="A511" s="31" t="s">
        <v>919</v>
      </c>
      <c r="B511" s="37"/>
      <c r="C511" s="52" t="s">
        <v>933</v>
      </c>
      <c r="D511" s="31" t="s">
        <v>1290</v>
      </c>
      <c r="E511" s="76">
        <v>52</v>
      </c>
      <c r="F511" s="76">
        <v>62</v>
      </c>
      <c r="G511" s="31">
        <v>2020</v>
      </c>
      <c r="J511" s="31"/>
      <c r="K511"/>
      <c r="L511" s="31"/>
      <c r="M511" s="31"/>
      <c r="N511" s="31"/>
      <c r="Q511" s="29"/>
      <c r="S511"/>
    </row>
    <row r="512" spans="1:19" x14ac:dyDescent="0.25">
      <c r="A512" s="31" t="s">
        <v>925</v>
      </c>
      <c r="B512" s="37"/>
      <c r="C512" s="31" t="s">
        <v>933</v>
      </c>
      <c r="D512" s="31" t="s">
        <v>1096</v>
      </c>
      <c r="E512" s="76">
        <v>632</v>
      </c>
      <c r="F512" s="76">
        <v>680</v>
      </c>
      <c r="G512" s="31">
        <v>2020</v>
      </c>
      <c r="J512" s="31"/>
      <c r="K512"/>
      <c r="L512" s="31"/>
      <c r="M512" s="31"/>
      <c r="N512" s="31"/>
      <c r="Q512" s="29"/>
      <c r="S512"/>
    </row>
    <row r="513" spans="1:19" x14ac:dyDescent="0.25">
      <c r="A513" s="31" t="s">
        <v>933</v>
      </c>
      <c r="B513" s="37"/>
      <c r="C513" s="31" t="s">
        <v>933</v>
      </c>
      <c r="D513" s="31" t="s">
        <v>1097</v>
      </c>
      <c r="E513" s="67" t="s">
        <v>477</v>
      </c>
      <c r="F513" s="67" t="s">
        <v>477</v>
      </c>
      <c r="G513" s="31">
        <v>2020</v>
      </c>
      <c r="J513" s="31"/>
      <c r="K513"/>
      <c r="L513" s="31"/>
      <c r="M513" s="31"/>
      <c r="N513" s="31"/>
      <c r="Q513" s="29"/>
      <c r="S513"/>
    </row>
    <row r="514" spans="1:19" x14ac:dyDescent="0.25">
      <c r="A514" s="31" t="s">
        <v>1028</v>
      </c>
      <c r="B514" s="37"/>
      <c r="C514" s="31" t="s">
        <v>933</v>
      </c>
      <c r="D514" s="31" t="s">
        <v>1098</v>
      </c>
      <c r="E514" s="76">
        <v>170</v>
      </c>
      <c r="F514" s="76">
        <v>223</v>
      </c>
      <c r="G514" s="31">
        <v>2035</v>
      </c>
      <c r="J514" s="31"/>
      <c r="K514"/>
      <c r="L514" s="31"/>
      <c r="M514" s="31"/>
      <c r="N514" s="31"/>
      <c r="Q514" s="29"/>
      <c r="S514"/>
    </row>
    <row r="515" spans="1:19" x14ac:dyDescent="0.25">
      <c r="A515" s="31" t="s">
        <v>1028</v>
      </c>
      <c r="B515" s="37"/>
      <c r="C515" s="31" t="s">
        <v>933</v>
      </c>
      <c r="D515" s="31" t="s">
        <v>1099</v>
      </c>
      <c r="E515" s="76">
        <v>95</v>
      </c>
      <c r="F515" s="76">
        <v>143</v>
      </c>
      <c r="G515" s="31">
        <v>2035</v>
      </c>
      <c r="J515" s="31"/>
      <c r="K515" t="s">
        <v>1118</v>
      </c>
      <c r="L515" s="31" t="s">
        <v>1119</v>
      </c>
      <c r="M515" s="31" t="s">
        <v>1119</v>
      </c>
      <c r="N515" s="31" t="s">
        <v>43</v>
      </c>
      <c r="O515" s="67">
        <v>200</v>
      </c>
      <c r="Q515" s="29">
        <v>2035</v>
      </c>
      <c r="S515"/>
    </row>
    <row r="516" spans="1:19" x14ac:dyDescent="0.25">
      <c r="A516" s="31" t="s">
        <v>925</v>
      </c>
      <c r="B516" s="37"/>
      <c r="C516" s="31" t="s">
        <v>933</v>
      </c>
      <c r="D516" s="31" t="s">
        <v>1096</v>
      </c>
      <c r="E516" s="76">
        <v>2519</v>
      </c>
      <c r="F516" s="76">
        <v>3742</v>
      </c>
      <c r="G516" s="31">
        <v>2035</v>
      </c>
      <c r="J516" s="31"/>
      <c r="K516"/>
      <c r="L516" s="31"/>
      <c r="M516" s="31"/>
      <c r="N516" s="31"/>
      <c r="Q516" s="29"/>
      <c r="S516"/>
    </row>
    <row r="517" spans="1:19" x14ac:dyDescent="0.25">
      <c r="A517" s="31" t="s">
        <v>933</v>
      </c>
      <c r="B517" s="37"/>
      <c r="C517" s="31" t="s">
        <v>933</v>
      </c>
      <c r="D517" s="31" t="s">
        <v>1100</v>
      </c>
      <c r="E517" s="76">
        <v>0</v>
      </c>
      <c r="F517" s="76">
        <v>0</v>
      </c>
      <c r="G517" s="31">
        <v>2035</v>
      </c>
      <c r="J517" s="31"/>
      <c r="K517" t="s">
        <v>1135</v>
      </c>
      <c r="L517" s="31" t="s">
        <v>1124</v>
      </c>
      <c r="M517" s="31" t="s">
        <v>1127</v>
      </c>
      <c r="N517" s="31"/>
      <c r="O517" s="67" t="s">
        <v>1128</v>
      </c>
      <c r="Q517" s="29">
        <v>2035</v>
      </c>
      <c r="S517"/>
    </row>
    <row r="518" spans="1:19" x14ac:dyDescent="0.25">
      <c r="A518" s="31" t="s">
        <v>1028</v>
      </c>
      <c r="B518" s="37"/>
      <c r="C518" s="31" t="s">
        <v>933</v>
      </c>
      <c r="D518" s="31" t="s">
        <v>1101</v>
      </c>
      <c r="E518" s="76">
        <v>23</v>
      </c>
      <c r="F518" s="76">
        <v>46</v>
      </c>
      <c r="G518" s="31">
        <v>2050</v>
      </c>
      <c r="J518" s="31"/>
      <c r="K518"/>
      <c r="L518" s="31"/>
      <c r="M518" s="31"/>
      <c r="N518" s="31"/>
      <c r="Q518" s="29"/>
      <c r="S518"/>
    </row>
    <row r="519" spans="1:19" x14ac:dyDescent="0.25">
      <c r="A519" s="31" t="s">
        <v>925</v>
      </c>
      <c r="B519" s="37"/>
      <c r="C519" s="31" t="s">
        <v>933</v>
      </c>
      <c r="D519" s="31" t="s">
        <v>1096</v>
      </c>
      <c r="E519" s="76">
        <v>3266</v>
      </c>
      <c r="F519" s="76">
        <v>7341</v>
      </c>
      <c r="G519" s="31">
        <v>2050</v>
      </c>
      <c r="J519" s="31"/>
      <c r="K519"/>
      <c r="L519" s="31" t="s">
        <v>1320</v>
      </c>
      <c r="M519" s="31"/>
      <c r="N519" s="31"/>
      <c r="Q519" s="29"/>
      <c r="S519"/>
    </row>
    <row r="520" spans="1:19" x14ac:dyDescent="0.25">
      <c r="A520" s="31" t="s">
        <v>914</v>
      </c>
      <c r="B520" s="37"/>
      <c r="C520" s="31" t="s">
        <v>1102</v>
      </c>
      <c r="D520" s="31" t="s">
        <v>1103</v>
      </c>
      <c r="E520" s="67" t="s">
        <v>477</v>
      </c>
      <c r="F520" s="67" t="s">
        <v>477</v>
      </c>
      <c r="G520" s="31">
        <v>2020</v>
      </c>
      <c r="J520" s="31"/>
      <c r="K520"/>
      <c r="L520" s="31"/>
      <c r="M520" s="31"/>
      <c r="N520" s="31"/>
      <c r="Q520" s="29"/>
      <c r="S520"/>
    </row>
    <row r="521" spans="1:19" x14ac:dyDescent="0.25">
      <c r="A521" s="31" t="s">
        <v>923</v>
      </c>
      <c r="B521" s="37"/>
      <c r="C521" s="31" t="s">
        <v>1107</v>
      </c>
      <c r="D521" s="31" t="s">
        <v>1108</v>
      </c>
      <c r="E521" s="76">
        <v>56</v>
      </c>
      <c r="F521" s="76">
        <v>56</v>
      </c>
      <c r="G521" s="31">
        <v>2020</v>
      </c>
      <c r="J521" s="31"/>
      <c r="K521"/>
      <c r="L521" s="31"/>
      <c r="M521" s="31"/>
      <c r="N521" s="31"/>
      <c r="Q521" s="29"/>
      <c r="S521"/>
    </row>
    <row r="522" spans="1:19" x14ac:dyDescent="0.25">
      <c r="A522" s="31" t="s">
        <v>901</v>
      </c>
      <c r="B522" s="37"/>
      <c r="C522" s="31" t="s">
        <v>1109</v>
      </c>
      <c r="D522" s="31" t="s">
        <v>1110</v>
      </c>
      <c r="E522" s="76">
        <v>150</v>
      </c>
      <c r="F522" s="76">
        <v>196</v>
      </c>
      <c r="G522" s="31">
        <v>2035</v>
      </c>
      <c r="J522" s="31"/>
      <c r="K522"/>
      <c r="L522" s="31"/>
      <c r="M522" s="31"/>
      <c r="N522" s="31"/>
      <c r="Q522" s="29"/>
      <c r="S522"/>
    </row>
    <row r="523" spans="1:19" x14ac:dyDescent="0.25">
      <c r="A523" s="31" t="s">
        <v>1323</v>
      </c>
      <c r="B523" s="37"/>
      <c r="C523" s="31"/>
      <c r="D523" s="31"/>
      <c r="F523" s="76">
        <v>17182</v>
      </c>
      <c r="G523" s="31" t="s">
        <v>1289</v>
      </c>
      <c r="J523" s="31"/>
      <c r="K523"/>
      <c r="L523" s="31"/>
      <c r="M523" s="31"/>
      <c r="N523" s="31"/>
      <c r="Q523" s="29"/>
      <c r="S523"/>
    </row>
    <row r="524" spans="1:19" x14ac:dyDescent="0.25">
      <c r="A524" s="31"/>
      <c r="B524" s="37"/>
      <c r="C524" s="31"/>
      <c r="D524" s="31"/>
      <c r="G524" s="31"/>
      <c r="J524" s="31"/>
      <c r="K524" t="s">
        <v>1111</v>
      </c>
      <c r="L524" s="31" t="s">
        <v>1112</v>
      </c>
      <c r="M524" s="31" t="s">
        <v>1113</v>
      </c>
      <c r="N524" s="60" t="s">
        <v>98</v>
      </c>
      <c r="O524" s="67">
        <v>1398</v>
      </c>
      <c r="Q524" s="29">
        <v>2035</v>
      </c>
      <c r="S524"/>
    </row>
    <row r="525" spans="1:19" x14ac:dyDescent="0.25">
      <c r="A525" s="31"/>
      <c r="B525" s="37"/>
      <c r="C525" s="31"/>
      <c r="D525" s="31"/>
      <c r="G525" s="31"/>
      <c r="J525" s="31"/>
      <c r="K525" t="s">
        <v>1114</v>
      </c>
      <c r="L525" s="31" t="s">
        <v>1115</v>
      </c>
      <c r="M525" s="31" t="s">
        <v>1116</v>
      </c>
      <c r="N525" s="60" t="s">
        <v>1117</v>
      </c>
      <c r="O525" s="67" t="s">
        <v>477</v>
      </c>
      <c r="Q525" s="29">
        <v>2035</v>
      </c>
      <c r="S525"/>
    </row>
    <row r="526" spans="1:19" x14ac:dyDescent="0.25">
      <c r="A526" s="31"/>
      <c r="B526" s="37"/>
      <c r="C526" s="31"/>
      <c r="D526" s="31"/>
      <c r="G526" s="31"/>
      <c r="J526" s="31"/>
      <c r="K526" t="s">
        <v>1120</v>
      </c>
      <c r="L526" s="31" t="s">
        <v>1121</v>
      </c>
      <c r="M526" s="31" t="s">
        <v>1122</v>
      </c>
      <c r="N526" s="60" t="s">
        <v>715</v>
      </c>
      <c r="O526" s="67">
        <v>1175</v>
      </c>
      <c r="Q526" s="29">
        <v>2050</v>
      </c>
      <c r="S526"/>
    </row>
    <row r="527" spans="1:19" x14ac:dyDescent="0.25">
      <c r="A527" s="31"/>
      <c r="B527" s="37"/>
      <c r="C527" s="31"/>
      <c r="D527" s="31"/>
      <c r="G527" s="31"/>
      <c r="J527" s="31"/>
      <c r="K527" t="s">
        <v>1123</v>
      </c>
      <c r="L527" s="31" t="s">
        <v>1124</v>
      </c>
      <c r="M527" s="31" t="s">
        <v>1125</v>
      </c>
      <c r="N527" s="31"/>
      <c r="O527" s="67">
        <v>4041</v>
      </c>
      <c r="Q527" s="29">
        <v>2050</v>
      </c>
      <c r="S527"/>
    </row>
    <row r="528" spans="1:19" x14ac:dyDescent="0.25">
      <c r="A528" s="31"/>
      <c r="B528" s="37"/>
      <c r="C528" s="31"/>
      <c r="D528" s="31"/>
      <c r="G528" s="31"/>
      <c r="J528" s="31"/>
      <c r="K528" t="s">
        <v>1126</v>
      </c>
      <c r="L528" s="31" t="s">
        <v>1124</v>
      </c>
      <c r="M528" s="31" t="s">
        <v>1127</v>
      </c>
      <c r="N528" s="31"/>
      <c r="O528" s="67" t="s">
        <v>1128</v>
      </c>
      <c r="Q528" s="29">
        <v>2050</v>
      </c>
      <c r="S528"/>
    </row>
    <row r="529" spans="1:19" x14ac:dyDescent="0.25">
      <c r="A529" s="31"/>
      <c r="B529" s="37"/>
      <c r="C529" s="31"/>
      <c r="D529" s="31"/>
      <c r="G529" s="31"/>
      <c r="J529" s="31"/>
      <c r="K529" t="s">
        <v>1129</v>
      </c>
      <c r="L529" s="31" t="s">
        <v>1124</v>
      </c>
      <c r="M529" s="31" t="s">
        <v>1130</v>
      </c>
      <c r="N529" s="31"/>
      <c r="O529" s="67">
        <v>2196</v>
      </c>
      <c r="Q529" s="29">
        <v>2050</v>
      </c>
      <c r="S529"/>
    </row>
    <row r="530" spans="1:19" x14ac:dyDescent="0.25">
      <c r="A530" s="31"/>
      <c r="B530" s="37"/>
      <c r="C530" s="31"/>
      <c r="D530" s="31"/>
      <c r="G530" s="31"/>
      <c r="J530" s="31"/>
      <c r="K530" t="s">
        <v>1131</v>
      </c>
      <c r="L530" s="31" t="s">
        <v>1124</v>
      </c>
      <c r="M530" s="31" t="s">
        <v>1132</v>
      </c>
      <c r="N530" s="31"/>
      <c r="O530" s="67">
        <v>344</v>
      </c>
      <c r="Q530" s="29">
        <v>2050</v>
      </c>
      <c r="S530"/>
    </row>
    <row r="531" spans="1:19" x14ac:dyDescent="0.25">
      <c r="A531" s="31" t="s">
        <v>1230</v>
      </c>
      <c r="B531" s="37"/>
      <c r="C531" s="31"/>
      <c r="D531" s="31"/>
      <c r="F531" s="76">
        <v>39280</v>
      </c>
      <c r="G531" s="31"/>
      <c r="J531" s="31"/>
      <c r="K531" t="s">
        <v>477</v>
      </c>
      <c r="L531" s="31" t="s">
        <v>1124</v>
      </c>
      <c r="M531" s="31" t="s">
        <v>1133</v>
      </c>
      <c r="N531" s="31"/>
      <c r="O531" s="67">
        <v>12021</v>
      </c>
      <c r="Q531" s="29">
        <v>2050</v>
      </c>
      <c r="S531"/>
    </row>
    <row r="532" spans="1:19" x14ac:dyDescent="0.25">
      <c r="A532" s="31" t="s">
        <v>1267</v>
      </c>
      <c r="B532" s="37"/>
      <c r="C532" s="31"/>
      <c r="D532" s="31"/>
      <c r="F532" s="76">
        <v>3928</v>
      </c>
      <c r="G532" s="31"/>
      <c r="J532" s="31"/>
      <c r="K532"/>
      <c r="L532" s="31"/>
      <c r="M532" s="31"/>
      <c r="N532" s="31"/>
      <c r="Q532" s="29"/>
      <c r="S532"/>
    </row>
    <row r="533" spans="1:19" x14ac:dyDescent="0.25">
      <c r="A533" s="31"/>
      <c r="B533" s="37"/>
      <c r="C533" s="31"/>
      <c r="D533" s="31"/>
      <c r="G533" s="31"/>
      <c r="J533" s="31"/>
      <c r="K533" t="s">
        <v>1134</v>
      </c>
      <c r="L533" s="31" t="s">
        <v>1124</v>
      </c>
      <c r="M533" s="31" t="s">
        <v>1125</v>
      </c>
      <c r="N533" s="31"/>
      <c r="O533" s="67">
        <v>982</v>
      </c>
      <c r="Q533" s="29">
        <v>2035</v>
      </c>
      <c r="S533"/>
    </row>
    <row r="534" spans="1:19" x14ac:dyDescent="0.25">
      <c r="A534" s="31"/>
      <c r="B534" s="37"/>
      <c r="C534" s="31"/>
      <c r="D534" s="31"/>
      <c r="G534" s="31"/>
      <c r="J534" s="31"/>
      <c r="K534" t="s">
        <v>1136</v>
      </c>
      <c r="L534" s="31" t="s">
        <v>1124</v>
      </c>
      <c r="M534" s="31" t="s">
        <v>1130</v>
      </c>
      <c r="N534" s="31"/>
      <c r="O534" s="67">
        <v>1033</v>
      </c>
      <c r="Q534" s="29">
        <v>2035</v>
      </c>
      <c r="S534"/>
    </row>
    <row r="535" spans="1:19" x14ac:dyDescent="0.25">
      <c r="A535" s="31"/>
      <c r="B535" s="37"/>
      <c r="C535" s="31"/>
      <c r="D535" s="31"/>
      <c r="G535" s="31"/>
      <c r="J535" s="31"/>
      <c r="K535" t="s">
        <v>1137</v>
      </c>
      <c r="L535" s="31" t="s">
        <v>1124</v>
      </c>
      <c r="M535" s="31" t="s">
        <v>1132</v>
      </c>
      <c r="N535" s="31"/>
      <c r="O535" s="67">
        <v>344</v>
      </c>
      <c r="Q535" s="29">
        <v>2035</v>
      </c>
      <c r="S535"/>
    </row>
    <row r="536" spans="1:19" x14ac:dyDescent="0.25">
      <c r="A536" s="31"/>
      <c r="B536" s="37"/>
      <c r="C536" s="31"/>
      <c r="D536" s="31"/>
      <c r="G536" s="31"/>
      <c r="J536" s="31"/>
      <c r="K536" t="s">
        <v>477</v>
      </c>
      <c r="L536" s="31" t="s">
        <v>1124</v>
      </c>
      <c r="M536" s="31" t="s">
        <v>1133</v>
      </c>
      <c r="N536" s="31"/>
      <c r="O536" s="67">
        <v>5433</v>
      </c>
      <c r="Q536" s="29">
        <v>2035</v>
      </c>
      <c r="S536"/>
    </row>
    <row r="537" spans="1:19" x14ac:dyDescent="0.25">
      <c r="A537" s="31"/>
      <c r="B537" s="37"/>
      <c r="C537" s="31"/>
      <c r="D537" s="31"/>
      <c r="G537" s="31"/>
      <c r="J537" s="31"/>
      <c r="K537" t="s">
        <v>1138</v>
      </c>
      <c r="L537" s="31" t="s">
        <v>1124</v>
      </c>
      <c r="M537" s="31" t="s">
        <v>1127</v>
      </c>
      <c r="N537" s="31"/>
      <c r="O537" s="67" t="s">
        <v>1128</v>
      </c>
      <c r="Q537" s="29">
        <v>2025</v>
      </c>
      <c r="S537"/>
    </row>
    <row r="538" spans="1:19" x14ac:dyDescent="0.25">
      <c r="A538" s="31"/>
      <c r="B538" s="31"/>
      <c r="C538" s="31"/>
      <c r="D538" s="31"/>
      <c r="G538" s="31"/>
      <c r="J538" s="31"/>
      <c r="K538" t="s">
        <v>1139</v>
      </c>
      <c r="L538" s="31" t="s">
        <v>1124</v>
      </c>
      <c r="M538" s="31" t="s">
        <v>1130</v>
      </c>
      <c r="N538" s="31"/>
      <c r="O538" s="67">
        <v>395</v>
      </c>
      <c r="Q538" s="29">
        <v>2025</v>
      </c>
      <c r="S538"/>
    </row>
    <row r="539" spans="1:19" x14ac:dyDescent="0.25">
      <c r="B539" s="37"/>
      <c r="C539" s="31"/>
      <c r="D539" s="31"/>
      <c r="G539" s="31"/>
      <c r="J539" s="31"/>
      <c r="K539" t="s">
        <v>477</v>
      </c>
      <c r="L539" s="31" t="s">
        <v>1124</v>
      </c>
      <c r="M539" s="31" t="s">
        <v>1133</v>
      </c>
      <c r="N539" s="31"/>
      <c r="O539" s="67">
        <v>2172</v>
      </c>
      <c r="Q539" s="29">
        <v>2025</v>
      </c>
      <c r="S539"/>
    </row>
    <row r="540" spans="1:19" x14ac:dyDescent="0.25">
      <c r="A540" s="110"/>
      <c r="B540" s="110"/>
      <c r="C540" s="110" t="s">
        <v>1225</v>
      </c>
      <c r="D540" s="110"/>
      <c r="E540" s="111"/>
      <c r="F540" s="111">
        <f>SUM(F438:F539)</f>
        <v>101015</v>
      </c>
      <c r="G540" s="110"/>
      <c r="J540" s="110"/>
      <c r="K540" s="110"/>
      <c r="L540" s="110" t="s">
        <v>1225</v>
      </c>
      <c r="M540" s="110"/>
      <c r="N540" s="110"/>
      <c r="O540" s="111">
        <f>SUM(O438:O539)</f>
        <v>80110</v>
      </c>
      <c r="P540" s="112"/>
      <c r="Q540" s="29"/>
      <c r="S540"/>
    </row>
    <row r="541" spans="1:19" x14ac:dyDescent="0.25">
      <c r="A541" s="46" t="s">
        <v>1140</v>
      </c>
      <c r="B541" s="46"/>
      <c r="C541" s="46"/>
      <c r="D541" s="46"/>
      <c r="E541" s="79"/>
      <c r="F541" s="79"/>
      <c r="G541" s="46"/>
      <c r="J541" s="46" t="s">
        <v>1140</v>
      </c>
      <c r="K541" s="46"/>
      <c r="L541" s="46"/>
      <c r="M541" s="46"/>
      <c r="N541" s="46"/>
      <c r="O541" s="70"/>
      <c r="P541" s="70"/>
      <c r="Q541" s="47"/>
      <c r="S541"/>
    </row>
    <row r="542" spans="1:19" x14ac:dyDescent="0.25">
      <c r="A542" s="31"/>
      <c r="B542" s="37"/>
      <c r="C542" s="31"/>
      <c r="D542" s="31"/>
      <c r="G542" s="31"/>
      <c r="J542" s="31"/>
      <c r="K542" t="s">
        <v>1141</v>
      </c>
      <c r="L542" s="31" t="s">
        <v>1142</v>
      </c>
      <c r="M542" s="31" t="s">
        <v>1143</v>
      </c>
      <c r="N542" s="31"/>
      <c r="O542" s="67">
        <v>152</v>
      </c>
      <c r="Q542" s="13">
        <v>2025</v>
      </c>
      <c r="S542"/>
    </row>
    <row r="543" spans="1:19" x14ac:dyDescent="0.25">
      <c r="A543" s="31"/>
      <c r="B543" s="37"/>
      <c r="C543" s="31"/>
      <c r="D543" s="31"/>
      <c r="G543" s="31"/>
      <c r="J543" s="31"/>
      <c r="K543" t="s">
        <v>1144</v>
      </c>
      <c r="L543" s="31" t="s">
        <v>1142</v>
      </c>
      <c r="M543" s="31" t="s">
        <v>1143</v>
      </c>
      <c r="N543" s="31"/>
      <c r="O543" s="67">
        <v>247</v>
      </c>
      <c r="Q543" s="13">
        <v>2035</v>
      </c>
      <c r="S543"/>
    </row>
    <row r="544" spans="1:19" x14ac:dyDescent="0.25">
      <c r="A544" s="31"/>
      <c r="B544" s="37"/>
      <c r="C544" s="31"/>
      <c r="D544" s="31"/>
      <c r="G544" s="31"/>
      <c r="J544" s="31"/>
      <c r="K544" t="s">
        <v>1145</v>
      </c>
      <c r="L544" s="31" t="s">
        <v>1142</v>
      </c>
      <c r="M544" s="31" t="s">
        <v>1143</v>
      </c>
      <c r="N544" s="31"/>
      <c r="O544" s="67">
        <v>285</v>
      </c>
      <c r="Q544" s="13">
        <v>2050</v>
      </c>
      <c r="S544"/>
    </row>
    <row r="545" spans="1:19" x14ac:dyDescent="0.25">
      <c r="A545" s="31"/>
      <c r="B545" s="37"/>
      <c r="C545" s="31"/>
      <c r="D545" s="31"/>
      <c r="G545" s="31"/>
      <c r="J545" s="34" t="s">
        <v>6</v>
      </c>
      <c r="K545" t="s">
        <v>1146</v>
      </c>
      <c r="L545" s="31" t="s">
        <v>1147</v>
      </c>
      <c r="M545" s="31" t="s">
        <v>1148</v>
      </c>
      <c r="N545" s="31" t="s">
        <v>43</v>
      </c>
      <c r="O545" s="67">
        <v>2420</v>
      </c>
      <c r="Q545" s="13">
        <v>2035</v>
      </c>
      <c r="S545"/>
    </row>
    <row r="546" spans="1:19" x14ac:dyDescent="0.25">
      <c r="A546" s="31"/>
      <c r="B546" s="37"/>
      <c r="C546" s="31"/>
      <c r="D546" s="31"/>
      <c r="G546" s="31"/>
      <c r="J546" s="31"/>
      <c r="K546" t="s">
        <v>1149</v>
      </c>
      <c r="L546" s="31" t="s">
        <v>1150</v>
      </c>
      <c r="M546" s="31" t="s">
        <v>1151</v>
      </c>
      <c r="N546" s="31"/>
      <c r="O546" s="67">
        <v>66</v>
      </c>
      <c r="Q546" s="13">
        <v>2035</v>
      </c>
      <c r="S546"/>
    </row>
    <row r="547" spans="1:19" x14ac:dyDescent="0.25">
      <c r="A547" s="31"/>
      <c r="B547" s="37"/>
      <c r="C547" s="31"/>
      <c r="D547" s="31"/>
      <c r="G547" s="31"/>
      <c r="J547" s="31"/>
      <c r="K547" t="s">
        <v>1152</v>
      </c>
      <c r="L547" s="31" t="s">
        <v>1153</v>
      </c>
      <c r="M547" s="31" t="s">
        <v>1154</v>
      </c>
      <c r="N547" s="31"/>
      <c r="O547" s="67">
        <v>1809</v>
      </c>
      <c r="Q547" s="13">
        <v>2035</v>
      </c>
      <c r="S547"/>
    </row>
    <row r="548" spans="1:19" x14ac:dyDescent="0.25">
      <c r="A548" s="31"/>
      <c r="B548" s="37"/>
      <c r="C548" s="31"/>
      <c r="D548" s="31"/>
      <c r="G548" s="31"/>
      <c r="J548" s="31"/>
      <c r="K548" t="s">
        <v>1155</v>
      </c>
      <c r="L548" s="31" t="s">
        <v>1153</v>
      </c>
      <c r="M548" s="31" t="s">
        <v>1154</v>
      </c>
      <c r="N548" s="31"/>
      <c r="O548" s="67">
        <v>667</v>
      </c>
      <c r="Q548" s="13">
        <v>2050</v>
      </c>
      <c r="S548"/>
    </row>
    <row r="549" spans="1:19" x14ac:dyDescent="0.25">
      <c r="A549" s="31"/>
      <c r="B549" s="37"/>
      <c r="C549" s="31"/>
      <c r="D549" s="31"/>
      <c r="G549" s="31"/>
      <c r="J549" s="31"/>
      <c r="K549" t="s">
        <v>1156</v>
      </c>
      <c r="L549" s="31" t="s">
        <v>1157</v>
      </c>
      <c r="M549" s="31" t="s">
        <v>1158</v>
      </c>
      <c r="N549" s="31"/>
      <c r="O549" s="67">
        <v>161</v>
      </c>
      <c r="Q549" s="29">
        <v>2025</v>
      </c>
      <c r="S549"/>
    </row>
    <row r="550" spans="1:19" x14ac:dyDescent="0.25">
      <c r="A550" s="31"/>
      <c r="B550" s="37"/>
      <c r="C550" s="31"/>
      <c r="D550" s="31"/>
      <c r="G550" s="31"/>
      <c r="J550" s="31"/>
      <c r="K550" t="s">
        <v>1159</v>
      </c>
      <c r="L550" s="31" t="s">
        <v>1157</v>
      </c>
      <c r="M550" s="31" t="s">
        <v>1158</v>
      </c>
      <c r="N550" s="31"/>
      <c r="O550" s="67">
        <v>538</v>
      </c>
      <c r="Q550" s="29">
        <v>2035</v>
      </c>
      <c r="S550"/>
    </row>
    <row r="551" spans="1:19" x14ac:dyDescent="0.25">
      <c r="A551" s="31"/>
      <c r="B551" s="37"/>
      <c r="C551" s="31"/>
      <c r="D551" s="31"/>
      <c r="G551" s="31"/>
      <c r="J551" s="31"/>
      <c r="K551" t="s">
        <v>1160</v>
      </c>
      <c r="L551" s="31" t="s">
        <v>1157</v>
      </c>
      <c r="M551" s="31" t="s">
        <v>1158</v>
      </c>
      <c r="N551" s="31"/>
      <c r="O551" s="67">
        <v>1094</v>
      </c>
      <c r="Q551" s="29">
        <v>2050</v>
      </c>
      <c r="S551"/>
    </row>
    <row r="552" spans="1:19" x14ac:dyDescent="0.25">
      <c r="A552" s="31"/>
      <c r="B552" s="31"/>
      <c r="C552" s="31"/>
      <c r="D552" s="31"/>
      <c r="G552" s="31"/>
      <c r="J552" s="110"/>
      <c r="K552" s="110"/>
      <c r="L552" s="110" t="s">
        <v>1325</v>
      </c>
      <c r="M552" s="110"/>
      <c r="N552" s="110"/>
      <c r="O552" s="112">
        <f>SUM(O542:O551)</f>
        <v>7439</v>
      </c>
      <c r="P552" s="112"/>
      <c r="Q552" s="113"/>
      <c r="S552"/>
    </row>
    <row r="553" spans="1:19" x14ac:dyDescent="0.25">
      <c r="A553" s="46" t="s">
        <v>1161</v>
      </c>
      <c r="B553" s="46"/>
      <c r="C553" s="46"/>
      <c r="D553" s="46"/>
      <c r="E553" s="79"/>
      <c r="F553" s="79"/>
      <c r="G553" s="46"/>
      <c r="J553" s="46" t="s">
        <v>1161</v>
      </c>
      <c r="K553" s="46"/>
      <c r="L553" s="46"/>
      <c r="M553" s="46"/>
      <c r="N553" s="46"/>
      <c r="O553" s="70"/>
      <c r="P553" s="70"/>
      <c r="Q553" s="47"/>
      <c r="S553"/>
    </row>
    <row r="554" spans="1:19" x14ac:dyDescent="0.25">
      <c r="A554" s="31"/>
      <c r="B554" s="37"/>
      <c r="C554" s="31"/>
      <c r="D554" s="31"/>
      <c r="G554" s="31"/>
      <c r="J554" s="31"/>
      <c r="K554" t="s">
        <v>1162</v>
      </c>
      <c r="L554" s="31" t="s">
        <v>1163</v>
      </c>
      <c r="M554" s="31" t="s">
        <v>1164</v>
      </c>
      <c r="N554" s="31"/>
      <c r="O554" s="67">
        <v>32</v>
      </c>
      <c r="Q554" s="29">
        <v>2025</v>
      </c>
      <c r="S554"/>
    </row>
    <row r="555" spans="1:19" x14ac:dyDescent="0.25">
      <c r="A555" s="31"/>
      <c r="B555" s="37"/>
      <c r="C555" s="31"/>
      <c r="D555" s="31"/>
      <c r="G555" s="31"/>
      <c r="J555" s="31"/>
      <c r="K555" t="s">
        <v>1165</v>
      </c>
      <c r="L555" s="31" t="s">
        <v>1166</v>
      </c>
      <c r="M555" s="31" t="s">
        <v>1167</v>
      </c>
      <c r="N555" s="31"/>
      <c r="O555" s="67">
        <v>12</v>
      </c>
      <c r="Q555" s="29">
        <v>2035</v>
      </c>
      <c r="S555"/>
    </row>
    <row r="556" spans="1:19" x14ac:dyDescent="0.25">
      <c r="A556" s="31"/>
      <c r="B556" s="37"/>
      <c r="C556" s="31"/>
      <c r="D556" s="31"/>
      <c r="G556" s="31"/>
      <c r="J556" s="31"/>
      <c r="K556" t="s">
        <v>1168</v>
      </c>
      <c r="L556" s="31" t="s">
        <v>1169</v>
      </c>
      <c r="M556" s="31" t="s">
        <v>1170</v>
      </c>
      <c r="N556" s="31"/>
      <c r="O556" s="67">
        <v>7</v>
      </c>
      <c r="Q556" s="29">
        <v>2035</v>
      </c>
      <c r="S556"/>
    </row>
    <row r="557" spans="1:19" x14ac:dyDescent="0.25">
      <c r="A557" s="31"/>
      <c r="B557" s="37"/>
      <c r="C557" s="31"/>
      <c r="D557" s="31"/>
      <c r="G557" s="31"/>
      <c r="J557" s="31"/>
      <c r="K557" t="s">
        <v>1171</v>
      </c>
      <c r="L557" s="31" t="s">
        <v>1172</v>
      </c>
      <c r="M557" s="31" t="s">
        <v>1173</v>
      </c>
      <c r="N557" s="31"/>
      <c r="O557" s="67">
        <v>10</v>
      </c>
      <c r="Q557" s="29">
        <v>2035</v>
      </c>
      <c r="S557"/>
    </row>
    <row r="558" spans="1:19" x14ac:dyDescent="0.25">
      <c r="A558" s="31"/>
      <c r="B558" s="37"/>
      <c r="C558" s="31"/>
      <c r="D558" s="31"/>
      <c r="G558" s="31"/>
      <c r="J558" s="31"/>
      <c r="K558" t="s">
        <v>1174</v>
      </c>
      <c r="L558" s="31" t="s">
        <v>1175</v>
      </c>
      <c r="M558" s="31" t="s">
        <v>1176</v>
      </c>
      <c r="N558" s="31"/>
      <c r="O558" s="67">
        <v>19</v>
      </c>
      <c r="Q558" s="29">
        <v>2025</v>
      </c>
      <c r="S558"/>
    </row>
    <row r="559" spans="1:19" x14ac:dyDescent="0.25">
      <c r="A559" s="31"/>
      <c r="B559" s="37"/>
      <c r="C559" s="31"/>
      <c r="D559" s="31"/>
      <c r="G559" s="31"/>
      <c r="J559" s="31"/>
      <c r="K559" t="s">
        <v>1177</v>
      </c>
      <c r="L559" s="31" t="s">
        <v>1178</v>
      </c>
      <c r="M559" s="31" t="s">
        <v>1179</v>
      </c>
      <c r="N559" s="31"/>
      <c r="O559" s="67">
        <v>7</v>
      </c>
      <c r="Q559" s="29">
        <v>2035</v>
      </c>
      <c r="S559"/>
    </row>
    <row r="560" spans="1:19" x14ac:dyDescent="0.25">
      <c r="A560" s="31"/>
      <c r="B560" s="37"/>
      <c r="C560" s="31"/>
      <c r="D560" s="31"/>
      <c r="G560" s="31"/>
      <c r="J560" s="31"/>
      <c r="K560" t="s">
        <v>1180</v>
      </c>
      <c r="L560" s="31" t="s">
        <v>1181</v>
      </c>
      <c r="M560" s="31" t="s">
        <v>1182</v>
      </c>
      <c r="N560" s="31"/>
      <c r="O560" s="67">
        <v>15</v>
      </c>
      <c r="Q560" s="29">
        <v>2025</v>
      </c>
      <c r="S560"/>
    </row>
    <row r="561" spans="1:19" x14ac:dyDescent="0.25">
      <c r="A561" s="31"/>
      <c r="B561" s="37"/>
      <c r="C561" s="31"/>
      <c r="D561" s="31"/>
      <c r="G561" s="31"/>
      <c r="J561" s="31"/>
      <c r="K561" t="s">
        <v>1183</v>
      </c>
      <c r="L561" s="31" t="s">
        <v>1184</v>
      </c>
      <c r="M561" s="31" t="s">
        <v>1185</v>
      </c>
      <c r="N561" s="31"/>
      <c r="O561" s="67">
        <v>63</v>
      </c>
      <c r="Q561" s="29">
        <v>2035</v>
      </c>
      <c r="S561"/>
    </row>
    <row r="562" spans="1:19" x14ac:dyDescent="0.25">
      <c r="A562" s="31"/>
      <c r="B562" s="37"/>
      <c r="C562" s="31"/>
      <c r="D562" s="31"/>
      <c r="G562" s="31"/>
      <c r="J562" s="31"/>
      <c r="K562" t="s">
        <v>1186</v>
      </c>
      <c r="L562" s="31" t="s">
        <v>1187</v>
      </c>
      <c r="M562" s="31" t="s">
        <v>1188</v>
      </c>
      <c r="N562" s="31"/>
      <c r="O562" s="67">
        <v>63</v>
      </c>
      <c r="Q562" s="29">
        <v>2035</v>
      </c>
      <c r="S562"/>
    </row>
    <row r="563" spans="1:19" x14ac:dyDescent="0.25">
      <c r="A563" s="31"/>
      <c r="B563" s="31"/>
      <c r="C563" s="31"/>
      <c r="D563" s="31"/>
      <c r="G563" s="31"/>
      <c r="J563" s="110"/>
      <c r="K563" s="110"/>
      <c r="L563" s="110" t="s">
        <v>1327</v>
      </c>
      <c r="M563" s="110"/>
      <c r="N563" s="110"/>
      <c r="O563" s="112">
        <f>SUM(O554:O562)</f>
        <v>228</v>
      </c>
      <c r="P563" s="112"/>
      <c r="Q563" s="113"/>
      <c r="S563"/>
    </row>
    <row r="564" spans="1:19" x14ac:dyDescent="0.25">
      <c r="A564" s="46" t="s">
        <v>1189</v>
      </c>
      <c r="B564" s="46"/>
      <c r="C564" s="46"/>
      <c r="D564" s="46"/>
      <c r="E564" s="79"/>
      <c r="F564" s="79"/>
      <c r="G564" s="46"/>
      <c r="J564" s="46" t="s">
        <v>1189</v>
      </c>
      <c r="K564" s="46"/>
      <c r="L564" s="46"/>
      <c r="M564" s="46"/>
      <c r="N564" s="46"/>
      <c r="O564" s="70"/>
      <c r="P564" s="70"/>
      <c r="Q564" s="47"/>
      <c r="S564"/>
    </row>
    <row r="565" spans="1:19" x14ac:dyDescent="0.25">
      <c r="A565" s="31"/>
      <c r="B565" s="37"/>
      <c r="C565" s="31"/>
      <c r="D565" s="31"/>
      <c r="G565" s="31"/>
      <c r="J565" s="31"/>
      <c r="K565" t="s">
        <v>1190</v>
      </c>
      <c r="L565" s="31" t="s">
        <v>1191</v>
      </c>
      <c r="M565" s="31"/>
      <c r="N565" s="31"/>
      <c r="O565" s="67">
        <v>75</v>
      </c>
      <c r="Q565" s="29">
        <v>2025</v>
      </c>
      <c r="S565"/>
    </row>
    <row r="566" spans="1:19" x14ac:dyDescent="0.25">
      <c r="A566" s="31"/>
      <c r="B566" s="37"/>
      <c r="C566" s="31"/>
      <c r="D566" s="31"/>
      <c r="G566" s="31"/>
      <c r="J566" s="31"/>
      <c r="K566" t="s">
        <v>1190</v>
      </c>
      <c r="L566" s="31" t="s">
        <v>1191</v>
      </c>
      <c r="M566" s="31"/>
      <c r="N566" s="31"/>
      <c r="O566" s="67">
        <v>262</v>
      </c>
      <c r="Q566" s="29">
        <v>2035</v>
      </c>
      <c r="S566"/>
    </row>
    <row r="567" spans="1:19" x14ac:dyDescent="0.25">
      <c r="A567" s="31"/>
      <c r="B567" s="37"/>
      <c r="C567" s="31"/>
      <c r="D567" s="31"/>
      <c r="G567" s="31"/>
      <c r="J567" s="31"/>
      <c r="K567" t="s">
        <v>1190</v>
      </c>
      <c r="L567" s="31" t="s">
        <v>1191</v>
      </c>
      <c r="M567" s="31"/>
      <c r="N567" s="31"/>
      <c r="O567" s="67">
        <v>500</v>
      </c>
      <c r="Q567" s="29">
        <v>2050</v>
      </c>
      <c r="S567"/>
    </row>
    <row r="568" spans="1:19" x14ac:dyDescent="0.25">
      <c r="A568" s="31"/>
      <c r="B568" s="37"/>
      <c r="C568" s="31"/>
      <c r="D568" s="31"/>
      <c r="G568" s="31"/>
      <c r="J568" s="31"/>
      <c r="K568" t="s">
        <v>1190</v>
      </c>
      <c r="L568" s="31" t="s">
        <v>1192</v>
      </c>
      <c r="M568" s="31"/>
      <c r="N568" s="31"/>
      <c r="O568" s="67">
        <v>25</v>
      </c>
      <c r="Q568" s="29">
        <v>2025</v>
      </c>
      <c r="S568"/>
    </row>
    <row r="569" spans="1:19" x14ac:dyDescent="0.25">
      <c r="A569" s="31"/>
      <c r="B569" s="37"/>
      <c r="C569" s="31"/>
      <c r="D569" s="31"/>
      <c r="G569" s="31"/>
      <c r="J569" s="31"/>
      <c r="K569" t="s">
        <v>1190</v>
      </c>
      <c r="L569" s="31" t="s">
        <v>1192</v>
      </c>
      <c r="M569" s="31"/>
      <c r="N569" s="31"/>
      <c r="O569" s="67">
        <v>100</v>
      </c>
      <c r="Q569" s="29">
        <v>2035</v>
      </c>
      <c r="S569"/>
    </row>
    <row r="570" spans="1:19" x14ac:dyDescent="0.25">
      <c r="A570" s="31"/>
      <c r="B570" s="37"/>
      <c r="C570" s="31"/>
      <c r="D570" s="31"/>
      <c r="G570" s="31"/>
      <c r="J570" s="31"/>
      <c r="K570" t="s">
        <v>1190</v>
      </c>
      <c r="L570" s="31" t="s">
        <v>1192</v>
      </c>
      <c r="M570" s="31"/>
      <c r="N570" s="31"/>
      <c r="O570" s="67">
        <v>208</v>
      </c>
      <c r="Q570" s="29">
        <v>2050</v>
      </c>
      <c r="S570"/>
    </row>
    <row r="571" spans="1:19" x14ac:dyDescent="0.25">
      <c r="A571" s="31"/>
      <c r="B571" s="37"/>
      <c r="C571" s="31"/>
      <c r="D571" s="31"/>
      <c r="G571" s="31"/>
      <c r="J571" s="31"/>
      <c r="K571" t="s">
        <v>8</v>
      </c>
      <c r="L571" s="31" t="s">
        <v>1193</v>
      </c>
      <c r="M571" s="31"/>
      <c r="N571" s="31"/>
      <c r="O571" s="67">
        <v>730</v>
      </c>
      <c r="Q571" s="29">
        <v>2025</v>
      </c>
      <c r="S571"/>
    </row>
    <row r="572" spans="1:19" x14ac:dyDescent="0.25">
      <c r="A572" s="31"/>
      <c r="B572" s="37"/>
      <c r="C572" s="31"/>
      <c r="D572" s="31"/>
      <c r="G572" s="31"/>
      <c r="J572" s="31"/>
      <c r="K572" t="s">
        <v>8</v>
      </c>
      <c r="L572" s="31" t="s">
        <v>1193</v>
      </c>
      <c r="M572" s="31"/>
      <c r="N572" s="31"/>
      <c r="O572" s="67">
        <v>1400</v>
      </c>
      <c r="Q572" s="29">
        <v>2035</v>
      </c>
      <c r="S572"/>
    </row>
    <row r="573" spans="1:19" x14ac:dyDescent="0.25">
      <c r="A573" s="31"/>
      <c r="B573" s="37"/>
      <c r="C573" s="31"/>
      <c r="D573" s="31"/>
      <c r="G573" s="31"/>
      <c r="J573" s="31"/>
      <c r="K573" t="s">
        <v>8</v>
      </c>
      <c r="L573" s="31" t="s">
        <v>1193</v>
      </c>
      <c r="M573" s="31"/>
      <c r="N573" s="31"/>
      <c r="O573" s="67">
        <v>500</v>
      </c>
      <c r="Q573" s="29">
        <v>2050</v>
      </c>
      <c r="S573"/>
    </row>
    <row r="574" spans="1:19" x14ac:dyDescent="0.25">
      <c r="A574" s="31"/>
      <c r="B574" s="37"/>
      <c r="C574" s="31"/>
      <c r="D574" s="31"/>
      <c r="G574" s="31"/>
      <c r="J574" s="31"/>
      <c r="K574" t="s">
        <v>1194</v>
      </c>
      <c r="L574" s="31" t="s">
        <v>1195</v>
      </c>
      <c r="M574" s="31"/>
      <c r="N574" s="31"/>
      <c r="O574" s="67">
        <v>4</v>
      </c>
      <c r="Q574" s="29">
        <v>2025</v>
      </c>
      <c r="S574"/>
    </row>
    <row r="575" spans="1:19" x14ac:dyDescent="0.25">
      <c r="A575" s="31"/>
      <c r="B575" s="37"/>
      <c r="C575" s="31"/>
      <c r="D575" s="31"/>
      <c r="G575" s="31"/>
      <c r="J575" s="31"/>
      <c r="K575" t="s">
        <v>1194</v>
      </c>
      <c r="L575" s="31" t="s">
        <v>1195</v>
      </c>
      <c r="M575" s="31"/>
      <c r="N575" s="31"/>
      <c r="O575" s="67">
        <v>20</v>
      </c>
      <c r="Q575" s="29">
        <v>2035</v>
      </c>
      <c r="S575"/>
    </row>
    <row r="576" spans="1:19" x14ac:dyDescent="0.25">
      <c r="A576" s="31"/>
      <c r="B576" s="37"/>
      <c r="C576" s="31"/>
      <c r="D576" s="31"/>
      <c r="G576" s="31"/>
      <c r="J576" s="31"/>
      <c r="K576" t="s">
        <v>1194</v>
      </c>
      <c r="L576" s="31" t="s">
        <v>1195</v>
      </c>
      <c r="M576" s="31"/>
      <c r="N576" s="31"/>
      <c r="O576" s="67">
        <v>12</v>
      </c>
      <c r="Q576" s="29">
        <v>2050</v>
      </c>
      <c r="S576"/>
    </row>
    <row r="577" spans="1:19" x14ac:dyDescent="0.25">
      <c r="A577" s="31"/>
      <c r="B577" s="37"/>
      <c r="C577" s="31"/>
      <c r="D577" s="31"/>
      <c r="G577" s="31"/>
      <c r="J577" s="31"/>
      <c r="K577" t="s">
        <v>1194</v>
      </c>
      <c r="L577" s="31" t="s">
        <v>1196</v>
      </c>
      <c r="M577" s="31"/>
      <c r="N577" s="31"/>
      <c r="O577" s="67">
        <v>20</v>
      </c>
      <c r="Q577" s="29">
        <v>2025</v>
      </c>
      <c r="S577"/>
    </row>
    <row r="578" spans="1:19" x14ac:dyDescent="0.25">
      <c r="A578" s="31"/>
      <c r="B578" s="37"/>
      <c r="C578" s="31"/>
      <c r="D578" s="31"/>
      <c r="G578" s="31"/>
      <c r="J578" s="31"/>
      <c r="K578" t="s">
        <v>1194</v>
      </c>
      <c r="L578" s="31" t="s">
        <v>1196</v>
      </c>
      <c r="M578" s="31"/>
      <c r="N578" s="31"/>
      <c r="O578" s="67">
        <v>100</v>
      </c>
      <c r="Q578" s="29">
        <v>2035</v>
      </c>
      <c r="S578"/>
    </row>
    <row r="579" spans="1:19" x14ac:dyDescent="0.25">
      <c r="A579" s="31"/>
      <c r="B579" s="37"/>
      <c r="C579" s="31"/>
      <c r="D579" s="31"/>
      <c r="G579" s="31"/>
      <c r="J579" s="31"/>
      <c r="K579" t="s">
        <v>1194</v>
      </c>
      <c r="L579" s="31" t="s">
        <v>1196</v>
      </c>
      <c r="M579" s="31"/>
      <c r="N579" s="31"/>
      <c r="O579" s="67">
        <v>150</v>
      </c>
      <c r="Q579" s="29">
        <v>2050</v>
      </c>
      <c r="S579"/>
    </row>
    <row r="580" spans="1:19" x14ac:dyDescent="0.25">
      <c r="A580" s="31"/>
      <c r="B580" s="37"/>
      <c r="C580" s="31"/>
      <c r="D580" s="31"/>
      <c r="G580" s="31"/>
      <c r="J580" s="31"/>
      <c r="K580" t="s">
        <v>1194</v>
      </c>
      <c r="L580" s="31" t="s">
        <v>1197</v>
      </c>
      <c r="M580" s="31"/>
      <c r="N580" s="31"/>
      <c r="O580" s="67">
        <v>6</v>
      </c>
      <c r="Q580" s="29">
        <v>2025</v>
      </c>
      <c r="S580"/>
    </row>
    <row r="581" spans="1:19" x14ac:dyDescent="0.25">
      <c r="A581" s="31"/>
      <c r="B581" s="37"/>
      <c r="C581" s="31"/>
      <c r="D581" s="31"/>
      <c r="G581" s="31"/>
      <c r="J581" s="31"/>
      <c r="K581" t="s">
        <v>1194</v>
      </c>
      <c r="L581" s="31" t="s">
        <v>1197</v>
      </c>
      <c r="M581" s="31"/>
      <c r="N581" s="31"/>
      <c r="O581" s="67">
        <v>150</v>
      </c>
      <c r="Q581" s="29">
        <v>2035</v>
      </c>
      <c r="S581"/>
    </row>
    <row r="582" spans="1:19" x14ac:dyDescent="0.25">
      <c r="A582" s="31"/>
      <c r="B582" s="37"/>
      <c r="C582" s="31"/>
      <c r="D582" s="31"/>
      <c r="G582" s="31"/>
      <c r="J582" s="31"/>
      <c r="K582" t="s">
        <v>1194</v>
      </c>
      <c r="L582" s="31" t="s">
        <v>1197</v>
      </c>
      <c r="M582" s="31"/>
      <c r="N582" s="31"/>
      <c r="O582" s="67">
        <v>150</v>
      </c>
      <c r="Q582" s="29">
        <v>2050</v>
      </c>
      <c r="S582"/>
    </row>
    <row r="583" spans="1:19" x14ac:dyDescent="0.25">
      <c r="A583" s="31"/>
      <c r="B583" s="37"/>
      <c r="C583" s="31"/>
      <c r="D583" s="31"/>
      <c r="G583" s="31"/>
      <c r="J583" s="31"/>
      <c r="K583" t="s">
        <v>1198</v>
      </c>
      <c r="L583" s="31" t="s">
        <v>1199</v>
      </c>
      <c r="M583" s="31"/>
      <c r="N583" s="31"/>
      <c r="O583" s="67">
        <v>8</v>
      </c>
      <c r="Q583" s="29">
        <v>2025</v>
      </c>
      <c r="S583"/>
    </row>
    <row r="584" spans="1:19" x14ac:dyDescent="0.25">
      <c r="A584" s="31"/>
      <c r="B584" s="37"/>
      <c r="C584" s="31"/>
      <c r="D584" s="31"/>
      <c r="G584" s="31"/>
      <c r="J584" s="31"/>
      <c r="K584" t="s">
        <v>1198</v>
      </c>
      <c r="L584" s="31" t="s">
        <v>1199</v>
      </c>
      <c r="M584" s="31"/>
      <c r="N584" s="31"/>
      <c r="O584" s="67">
        <v>75</v>
      </c>
      <c r="Q584" s="29">
        <v>2035</v>
      </c>
      <c r="S584"/>
    </row>
    <row r="585" spans="1:19" x14ac:dyDescent="0.25">
      <c r="A585" s="31"/>
      <c r="B585" s="37"/>
      <c r="C585" s="31"/>
      <c r="D585" s="31"/>
      <c r="G585" s="31"/>
      <c r="J585" s="31"/>
      <c r="K585" t="s">
        <v>1198</v>
      </c>
      <c r="L585" s="31" t="s">
        <v>1199</v>
      </c>
      <c r="M585" s="31"/>
      <c r="N585" s="31"/>
      <c r="O585" s="67">
        <v>75</v>
      </c>
      <c r="Q585" s="29">
        <v>2050</v>
      </c>
      <c r="S585"/>
    </row>
    <row r="586" spans="1:19" x14ac:dyDescent="0.25">
      <c r="A586" s="31"/>
      <c r="B586" s="37"/>
      <c r="C586" s="31"/>
      <c r="D586" s="31"/>
      <c r="G586" s="31"/>
      <c r="J586" s="31"/>
      <c r="K586" t="s">
        <v>1198</v>
      </c>
      <c r="L586" s="31" t="s">
        <v>1200</v>
      </c>
      <c r="M586" s="31"/>
      <c r="N586" s="31"/>
      <c r="O586" s="67">
        <v>40</v>
      </c>
      <c r="Q586" s="29">
        <v>2025</v>
      </c>
      <c r="S586"/>
    </row>
    <row r="587" spans="1:19" x14ac:dyDescent="0.25">
      <c r="A587" s="31"/>
      <c r="B587" s="37"/>
      <c r="C587" s="31"/>
      <c r="D587" s="31"/>
      <c r="G587" s="31"/>
      <c r="J587" s="31"/>
      <c r="K587" t="s">
        <v>1198</v>
      </c>
      <c r="L587" s="31" t="s">
        <v>1200</v>
      </c>
      <c r="M587" s="31"/>
      <c r="N587" s="31"/>
      <c r="O587" s="67">
        <v>325</v>
      </c>
      <c r="Q587" s="29">
        <v>2035</v>
      </c>
      <c r="S587"/>
    </row>
    <row r="588" spans="1:19" x14ac:dyDescent="0.25">
      <c r="A588" s="31"/>
      <c r="B588" s="37"/>
      <c r="C588" s="31"/>
      <c r="D588" s="31"/>
      <c r="G588" s="31"/>
      <c r="J588" s="31"/>
      <c r="K588" t="s">
        <v>1198</v>
      </c>
      <c r="L588" s="31" t="s">
        <v>1200</v>
      </c>
      <c r="M588" s="31"/>
      <c r="N588" s="31"/>
      <c r="O588" s="67">
        <v>200</v>
      </c>
      <c r="Q588" s="29">
        <v>2050</v>
      </c>
      <c r="S588"/>
    </row>
    <row r="589" spans="1:19" x14ac:dyDescent="0.25">
      <c r="A589" s="31"/>
      <c r="B589" s="37"/>
      <c r="C589" s="31"/>
      <c r="D589" s="31"/>
      <c r="G589" s="31"/>
      <c r="J589" s="31"/>
      <c r="K589" t="s">
        <v>1198</v>
      </c>
      <c r="L589" s="31" t="s">
        <v>1201</v>
      </c>
      <c r="M589" s="31"/>
      <c r="N589" s="31"/>
      <c r="O589" s="67">
        <v>20</v>
      </c>
      <c r="Q589" s="29">
        <v>2025</v>
      </c>
      <c r="S589"/>
    </row>
    <row r="590" spans="1:19" x14ac:dyDescent="0.25">
      <c r="A590" s="31"/>
      <c r="B590" s="37"/>
      <c r="C590" s="31"/>
      <c r="D590" s="31"/>
      <c r="G590" s="31"/>
      <c r="J590" s="31"/>
      <c r="K590" t="s">
        <v>1198</v>
      </c>
      <c r="L590" s="31" t="s">
        <v>1201</v>
      </c>
      <c r="M590" s="31"/>
      <c r="N590" s="31"/>
      <c r="O590" s="67">
        <v>215</v>
      </c>
      <c r="Q590" s="29">
        <v>2035</v>
      </c>
      <c r="S590"/>
    </row>
    <row r="591" spans="1:19" x14ac:dyDescent="0.25">
      <c r="A591" s="31"/>
      <c r="B591" s="37"/>
      <c r="C591" s="31"/>
      <c r="D591" s="31"/>
      <c r="G591" s="31"/>
      <c r="J591" s="31"/>
      <c r="K591" t="s">
        <v>1198</v>
      </c>
      <c r="L591" s="31" t="s">
        <v>1201</v>
      </c>
      <c r="M591" s="31"/>
      <c r="N591" s="31"/>
      <c r="O591" s="67">
        <v>100</v>
      </c>
      <c r="Q591" s="29">
        <v>2050</v>
      </c>
      <c r="S591"/>
    </row>
    <row r="592" spans="1:19" x14ac:dyDescent="0.25">
      <c r="A592" s="31"/>
      <c r="B592" s="37"/>
      <c r="C592" s="31"/>
      <c r="D592" s="31"/>
      <c r="G592" s="31"/>
      <c r="J592" s="31"/>
      <c r="K592" t="s">
        <v>1202</v>
      </c>
      <c r="L592" s="31" t="s">
        <v>1203</v>
      </c>
      <c r="M592" s="31"/>
      <c r="N592" s="31"/>
      <c r="O592" s="67">
        <v>52</v>
      </c>
      <c r="Q592" s="29">
        <v>2025</v>
      </c>
      <c r="S592"/>
    </row>
    <row r="593" spans="1:19" x14ac:dyDescent="0.25">
      <c r="A593" s="31"/>
      <c r="B593" s="37"/>
      <c r="C593" s="31"/>
      <c r="D593" s="31"/>
      <c r="G593" s="31"/>
      <c r="J593" s="31"/>
      <c r="K593" t="s">
        <v>1202</v>
      </c>
      <c r="L593" s="31" t="s">
        <v>1203</v>
      </c>
      <c r="M593" s="31"/>
      <c r="N593" s="31"/>
      <c r="O593" s="67">
        <v>552</v>
      </c>
      <c r="Q593" s="29">
        <v>2035</v>
      </c>
      <c r="S593"/>
    </row>
    <row r="594" spans="1:19" x14ac:dyDescent="0.25">
      <c r="A594" s="31"/>
      <c r="B594" s="37"/>
      <c r="C594" s="31"/>
      <c r="D594" s="31"/>
      <c r="G594" s="31"/>
      <c r="J594" s="31"/>
      <c r="K594" t="s">
        <v>1202</v>
      </c>
      <c r="L594" s="31" t="s">
        <v>1203</v>
      </c>
      <c r="M594" s="31"/>
      <c r="N594" s="31"/>
      <c r="O594" s="67">
        <v>0</v>
      </c>
      <c r="Q594" s="29">
        <v>2050</v>
      </c>
      <c r="S594"/>
    </row>
    <row r="595" spans="1:19" x14ac:dyDescent="0.25">
      <c r="A595" s="31"/>
      <c r="B595" s="37"/>
      <c r="C595" s="31"/>
      <c r="D595" s="31"/>
      <c r="G595" s="31"/>
      <c r="J595" s="31"/>
      <c r="K595" t="s">
        <v>1202</v>
      </c>
      <c r="L595" s="31" t="s">
        <v>1204</v>
      </c>
      <c r="M595" s="31"/>
      <c r="N595" s="31"/>
      <c r="O595" s="67">
        <v>45</v>
      </c>
      <c r="Q595" s="29">
        <v>2025</v>
      </c>
      <c r="S595"/>
    </row>
    <row r="596" spans="1:19" x14ac:dyDescent="0.25">
      <c r="A596" s="31"/>
      <c r="B596" s="37"/>
      <c r="C596" s="31"/>
      <c r="D596" s="31"/>
      <c r="G596" s="31"/>
      <c r="J596" s="31"/>
      <c r="K596" t="s">
        <v>1202</v>
      </c>
      <c r="L596" s="31" t="s">
        <v>1204</v>
      </c>
      <c r="M596" s="31"/>
      <c r="N596" s="31"/>
      <c r="O596" s="67">
        <v>134</v>
      </c>
      <c r="Q596" s="29">
        <v>2035</v>
      </c>
      <c r="S596"/>
    </row>
    <row r="597" spans="1:19" x14ac:dyDescent="0.25">
      <c r="A597" s="31"/>
      <c r="B597" s="37"/>
      <c r="C597" s="31"/>
      <c r="D597" s="31"/>
      <c r="G597" s="31"/>
      <c r="J597" s="31"/>
      <c r="K597" t="s">
        <v>1202</v>
      </c>
      <c r="L597" s="31" t="s">
        <v>1204</v>
      </c>
      <c r="M597" s="31"/>
      <c r="N597" s="31"/>
      <c r="O597" s="67">
        <v>91</v>
      </c>
      <c r="Q597" s="29">
        <v>2050</v>
      </c>
      <c r="S597"/>
    </row>
    <row r="598" spans="1:19" x14ac:dyDescent="0.25">
      <c r="A598" s="31"/>
      <c r="B598" s="37"/>
      <c r="C598" s="31"/>
      <c r="D598" s="31"/>
      <c r="G598" s="31"/>
      <c r="J598" s="31"/>
      <c r="K598" t="s">
        <v>1202</v>
      </c>
      <c r="L598" s="31" t="s">
        <v>1205</v>
      </c>
      <c r="M598" s="31"/>
      <c r="N598" s="31"/>
      <c r="O598" s="67">
        <v>0</v>
      </c>
      <c r="Q598" s="29">
        <v>2025</v>
      </c>
      <c r="S598"/>
    </row>
    <row r="599" spans="1:19" x14ac:dyDescent="0.25">
      <c r="A599" s="31"/>
      <c r="B599" s="37"/>
      <c r="C599" s="31"/>
      <c r="D599" s="31"/>
      <c r="G599" s="31"/>
      <c r="J599" s="31"/>
      <c r="K599" t="s">
        <v>1202</v>
      </c>
      <c r="L599" s="31" t="s">
        <v>1205</v>
      </c>
      <c r="M599" s="31"/>
      <c r="N599" s="31"/>
      <c r="O599" s="67">
        <v>100</v>
      </c>
      <c r="Q599" s="29">
        <v>2035</v>
      </c>
      <c r="S599"/>
    </row>
    <row r="600" spans="1:19" x14ac:dyDescent="0.25">
      <c r="A600" s="31"/>
      <c r="B600" s="37"/>
      <c r="C600" s="31"/>
      <c r="D600" s="31"/>
      <c r="G600" s="31"/>
      <c r="J600" s="31"/>
      <c r="K600" t="s">
        <v>1202</v>
      </c>
      <c r="L600" s="31" t="s">
        <v>1205</v>
      </c>
      <c r="M600" s="31"/>
      <c r="N600" s="31"/>
      <c r="O600" s="67">
        <v>150</v>
      </c>
      <c r="Q600" s="29">
        <v>2050</v>
      </c>
      <c r="S600"/>
    </row>
    <row r="601" spans="1:19" x14ac:dyDescent="0.25">
      <c r="A601" s="31"/>
      <c r="B601" s="37"/>
      <c r="C601" s="31"/>
      <c r="D601" s="31"/>
      <c r="G601" s="31"/>
      <c r="J601" s="31"/>
      <c r="K601" t="s">
        <v>1202</v>
      </c>
      <c r="L601" s="31" t="s">
        <v>1206</v>
      </c>
      <c r="M601" s="31"/>
      <c r="N601" s="31"/>
      <c r="O601" s="67">
        <v>75</v>
      </c>
      <c r="Q601" s="29">
        <v>2025</v>
      </c>
      <c r="S601"/>
    </row>
    <row r="602" spans="1:19" x14ac:dyDescent="0.25">
      <c r="A602" s="31"/>
      <c r="B602" s="37"/>
      <c r="C602" s="31"/>
      <c r="D602" s="31"/>
      <c r="G602" s="31"/>
      <c r="J602" s="31"/>
      <c r="K602" t="s">
        <v>1202</v>
      </c>
      <c r="L602" s="31" t="s">
        <v>1206</v>
      </c>
      <c r="M602" s="31"/>
      <c r="N602" s="31"/>
      <c r="O602" s="67">
        <v>250</v>
      </c>
      <c r="Q602" s="29">
        <v>2035</v>
      </c>
      <c r="S602"/>
    </row>
    <row r="603" spans="1:19" x14ac:dyDescent="0.25">
      <c r="A603" s="31"/>
      <c r="B603" s="37"/>
      <c r="C603" s="31"/>
      <c r="D603" s="31"/>
      <c r="G603" s="31"/>
      <c r="J603" s="31"/>
      <c r="K603" t="s">
        <v>1202</v>
      </c>
      <c r="L603" s="31" t="s">
        <v>1206</v>
      </c>
      <c r="M603" s="31"/>
      <c r="N603" s="31"/>
      <c r="O603" s="67">
        <v>332</v>
      </c>
      <c r="Q603" s="29">
        <v>2050</v>
      </c>
      <c r="S603"/>
    </row>
    <row r="604" spans="1:19" x14ac:dyDescent="0.25">
      <c r="A604" s="31"/>
      <c r="B604" s="37"/>
      <c r="C604" s="31"/>
      <c r="D604" s="31"/>
      <c r="G604" s="31"/>
      <c r="J604" s="31"/>
      <c r="K604" t="s">
        <v>1202</v>
      </c>
      <c r="L604" s="31" t="s">
        <v>1207</v>
      </c>
      <c r="M604" s="31"/>
      <c r="N604" s="31"/>
      <c r="O604" s="67">
        <v>25</v>
      </c>
      <c r="Q604" s="29">
        <v>2025</v>
      </c>
      <c r="S604"/>
    </row>
    <row r="605" spans="1:19" x14ac:dyDescent="0.25">
      <c r="A605" s="31"/>
      <c r="B605" s="37"/>
      <c r="C605" s="31"/>
      <c r="D605" s="31"/>
      <c r="G605" s="31"/>
      <c r="J605" s="31"/>
      <c r="K605" t="s">
        <v>1202</v>
      </c>
      <c r="L605" s="31" t="s">
        <v>1207</v>
      </c>
      <c r="M605" s="31"/>
      <c r="N605" s="31"/>
      <c r="O605" s="67">
        <v>100</v>
      </c>
      <c r="Q605" s="29">
        <v>2035</v>
      </c>
      <c r="S605"/>
    </row>
    <row r="606" spans="1:19" x14ac:dyDescent="0.25">
      <c r="A606" s="31"/>
      <c r="B606" s="37"/>
      <c r="C606" s="31"/>
      <c r="D606" s="31"/>
      <c r="G606" s="31"/>
      <c r="J606" s="31"/>
      <c r="K606" t="s">
        <v>1202</v>
      </c>
      <c r="L606" s="31" t="s">
        <v>1207</v>
      </c>
      <c r="M606" s="31"/>
      <c r="N606" s="31"/>
      <c r="O606" s="67">
        <v>104</v>
      </c>
      <c r="Q606" s="29">
        <v>2050</v>
      </c>
      <c r="S606"/>
    </row>
    <row r="607" spans="1:19" x14ac:dyDescent="0.25">
      <c r="A607" s="31"/>
      <c r="B607" s="37"/>
      <c r="C607" s="31"/>
      <c r="D607" s="31"/>
      <c r="G607" s="31"/>
      <c r="J607" s="31"/>
      <c r="K607" t="s">
        <v>1208</v>
      </c>
      <c r="L607" s="31" t="s">
        <v>1209</v>
      </c>
      <c r="M607" s="31"/>
      <c r="N607" s="31"/>
      <c r="O607" s="67">
        <v>8</v>
      </c>
      <c r="Q607" s="29">
        <v>2025</v>
      </c>
      <c r="S607"/>
    </row>
    <row r="608" spans="1:19" x14ac:dyDescent="0.25">
      <c r="A608" s="31"/>
      <c r="B608" s="37"/>
      <c r="C608" s="31"/>
      <c r="D608" s="31"/>
      <c r="G608" s="31"/>
      <c r="J608" s="31"/>
      <c r="K608" t="s">
        <v>1208</v>
      </c>
      <c r="L608" s="31" t="s">
        <v>1209</v>
      </c>
      <c r="M608" s="31"/>
      <c r="N608" s="31"/>
      <c r="O608" s="67">
        <v>100</v>
      </c>
      <c r="Q608" s="29">
        <v>2035</v>
      </c>
      <c r="S608"/>
    </row>
    <row r="609" spans="1:19" x14ac:dyDescent="0.25">
      <c r="A609" s="31"/>
      <c r="B609" s="37"/>
      <c r="C609" s="31"/>
      <c r="D609" s="31"/>
      <c r="G609" s="31"/>
      <c r="J609" s="31"/>
      <c r="K609" t="s">
        <v>1208</v>
      </c>
      <c r="L609" s="31" t="s">
        <v>1209</v>
      </c>
      <c r="M609" s="31"/>
      <c r="N609" s="31"/>
      <c r="O609" s="67">
        <v>40</v>
      </c>
      <c r="Q609" s="29">
        <v>2050</v>
      </c>
      <c r="S609"/>
    </row>
    <row r="610" spans="1:19" x14ac:dyDescent="0.25">
      <c r="A610" s="31"/>
      <c r="B610" s="37"/>
      <c r="C610" s="31"/>
      <c r="D610" s="31"/>
      <c r="G610" s="31"/>
      <c r="J610" s="31"/>
      <c r="K610" t="s">
        <v>1328</v>
      </c>
      <c r="L610" s="31" t="s">
        <v>1210</v>
      </c>
      <c r="M610" s="31"/>
      <c r="N610" s="31"/>
      <c r="O610" s="67">
        <v>0.2</v>
      </c>
      <c r="Q610" s="29">
        <v>2025</v>
      </c>
      <c r="S610"/>
    </row>
    <row r="611" spans="1:19" x14ac:dyDescent="0.25">
      <c r="A611" s="31"/>
      <c r="B611" s="37"/>
      <c r="C611" s="31"/>
      <c r="D611" s="31"/>
      <c r="G611" s="31"/>
      <c r="J611" s="31"/>
      <c r="K611" t="s">
        <v>1328</v>
      </c>
      <c r="L611" s="31" t="s">
        <v>1210</v>
      </c>
      <c r="M611" s="31"/>
      <c r="N611" s="31"/>
      <c r="O611" s="67">
        <v>0.5</v>
      </c>
      <c r="Q611" s="29">
        <v>2035</v>
      </c>
      <c r="S611"/>
    </row>
    <row r="612" spans="1:19" x14ac:dyDescent="0.25">
      <c r="A612" s="31"/>
      <c r="B612" s="37"/>
      <c r="C612" s="31"/>
      <c r="D612" s="31"/>
      <c r="G612" s="31"/>
      <c r="J612" s="31"/>
      <c r="K612" t="s">
        <v>1328</v>
      </c>
      <c r="L612" s="31" t="s">
        <v>1210</v>
      </c>
      <c r="M612" s="31"/>
      <c r="N612" s="31"/>
      <c r="O612" s="67">
        <v>1</v>
      </c>
      <c r="Q612" s="29">
        <v>2050</v>
      </c>
      <c r="S612"/>
    </row>
    <row r="613" spans="1:19" x14ac:dyDescent="0.25">
      <c r="A613" s="31"/>
      <c r="B613" s="37"/>
      <c r="C613" s="31"/>
      <c r="D613" s="31"/>
      <c r="G613" s="31"/>
      <c r="J613" s="31"/>
      <c r="K613" t="s">
        <v>1328</v>
      </c>
      <c r="L613" s="31" t="s">
        <v>1211</v>
      </c>
      <c r="M613" s="31"/>
      <c r="N613" s="31"/>
      <c r="O613" s="67">
        <v>1</v>
      </c>
      <c r="Q613" s="29">
        <v>2025</v>
      </c>
      <c r="S613"/>
    </row>
    <row r="614" spans="1:19" x14ac:dyDescent="0.25">
      <c r="A614" s="31"/>
      <c r="B614" s="37"/>
      <c r="C614" s="31"/>
      <c r="D614" s="31"/>
      <c r="G614" s="31"/>
      <c r="J614" s="31"/>
      <c r="K614" t="s">
        <v>1328</v>
      </c>
      <c r="L614" s="31" t="s">
        <v>1211</v>
      </c>
      <c r="M614" s="31"/>
      <c r="N614" s="31"/>
      <c r="O614" s="67">
        <v>50</v>
      </c>
      <c r="Q614" s="29">
        <v>2035</v>
      </c>
      <c r="S614"/>
    </row>
    <row r="615" spans="1:19" x14ac:dyDescent="0.25">
      <c r="A615" s="31"/>
      <c r="B615" s="37"/>
      <c r="C615" s="31"/>
      <c r="D615" s="31"/>
      <c r="G615" s="31"/>
      <c r="J615" s="31"/>
      <c r="K615" t="s">
        <v>1328</v>
      </c>
      <c r="L615" s="31" t="s">
        <v>1211</v>
      </c>
      <c r="M615" s="31"/>
      <c r="N615" s="31"/>
      <c r="O615" s="67">
        <v>4</v>
      </c>
      <c r="Q615" s="29">
        <v>2050</v>
      </c>
      <c r="S615"/>
    </row>
    <row r="616" spans="1:19" x14ac:dyDescent="0.25">
      <c r="A616" s="31"/>
      <c r="B616" s="37"/>
      <c r="C616" s="31"/>
      <c r="D616" s="31"/>
      <c r="G616" s="31"/>
      <c r="J616" s="31"/>
      <c r="K616" t="s">
        <v>1328</v>
      </c>
      <c r="L616" s="31" t="s">
        <v>1212</v>
      </c>
      <c r="M616" s="31"/>
      <c r="N616" s="31"/>
      <c r="O616" s="67">
        <v>5</v>
      </c>
      <c r="Q616" s="29">
        <v>2025</v>
      </c>
      <c r="S616"/>
    </row>
    <row r="617" spans="1:19" x14ac:dyDescent="0.25">
      <c r="A617" s="31"/>
      <c r="B617" s="37"/>
      <c r="C617" s="31"/>
      <c r="D617" s="31"/>
      <c r="G617" s="31"/>
      <c r="J617" s="31"/>
      <c r="K617" t="s">
        <v>1328</v>
      </c>
      <c r="L617" s="31" t="s">
        <v>1212</v>
      </c>
      <c r="M617" s="31"/>
      <c r="N617" s="31"/>
      <c r="O617" s="67">
        <v>15</v>
      </c>
      <c r="Q617" s="29">
        <v>2035</v>
      </c>
      <c r="S617"/>
    </row>
    <row r="618" spans="1:19" x14ac:dyDescent="0.25">
      <c r="A618" s="31"/>
      <c r="B618" s="37"/>
      <c r="C618" s="31"/>
      <c r="D618" s="31"/>
      <c r="G618" s="31"/>
      <c r="J618" s="31"/>
      <c r="K618" t="s">
        <v>1328</v>
      </c>
      <c r="L618" s="31" t="s">
        <v>1212</v>
      </c>
      <c r="M618" s="31"/>
      <c r="N618" s="31"/>
      <c r="O618" s="67">
        <v>15</v>
      </c>
      <c r="Q618" s="29">
        <v>2050</v>
      </c>
      <c r="S618"/>
    </row>
    <row r="619" spans="1:19" x14ac:dyDescent="0.25">
      <c r="A619" s="31"/>
      <c r="B619" s="37"/>
      <c r="C619" s="31"/>
      <c r="D619" s="31"/>
      <c r="G619" s="31"/>
      <c r="J619" s="31"/>
      <c r="K619" t="s">
        <v>1328</v>
      </c>
      <c r="L619" s="31" t="s">
        <v>1213</v>
      </c>
      <c r="M619" s="31"/>
      <c r="N619" s="31"/>
      <c r="O619" s="67">
        <v>19</v>
      </c>
      <c r="Q619" s="29">
        <v>2025</v>
      </c>
      <c r="S619"/>
    </row>
    <row r="620" spans="1:19" x14ac:dyDescent="0.25">
      <c r="A620" s="31"/>
      <c r="B620" s="37"/>
      <c r="C620" s="31"/>
      <c r="D620" s="31"/>
      <c r="G620" s="31"/>
      <c r="J620" s="31"/>
      <c r="K620" t="s">
        <v>1328</v>
      </c>
      <c r="L620" s="31" t="s">
        <v>1213</v>
      </c>
      <c r="M620" s="31"/>
      <c r="N620" s="31"/>
      <c r="O620" s="67">
        <v>59</v>
      </c>
      <c r="Q620" s="29">
        <v>2035</v>
      </c>
      <c r="S620"/>
    </row>
    <row r="621" spans="1:19" x14ac:dyDescent="0.25">
      <c r="A621" s="31"/>
      <c r="B621" s="37"/>
      <c r="C621" s="31"/>
      <c r="D621" s="31"/>
      <c r="G621" s="31"/>
      <c r="J621" s="31"/>
      <c r="K621" t="s">
        <v>1328</v>
      </c>
      <c r="L621" s="31" t="s">
        <v>1213</v>
      </c>
      <c r="M621" s="31"/>
      <c r="N621" s="31"/>
      <c r="O621" s="67">
        <v>89</v>
      </c>
      <c r="Q621" s="29">
        <v>2050</v>
      </c>
      <c r="S621"/>
    </row>
    <row r="622" spans="1:19" x14ac:dyDescent="0.25">
      <c r="A622" s="31"/>
      <c r="B622" s="37"/>
      <c r="C622" s="31"/>
      <c r="D622" s="31"/>
      <c r="G622" s="31"/>
      <c r="J622" s="31"/>
      <c r="K622" t="s">
        <v>1328</v>
      </c>
      <c r="L622" s="31" t="s">
        <v>1334</v>
      </c>
      <c r="M622" s="31"/>
      <c r="N622" s="31"/>
      <c r="O622" s="67">
        <v>18</v>
      </c>
      <c r="Q622" s="29">
        <v>2025</v>
      </c>
      <c r="S622"/>
    </row>
    <row r="623" spans="1:19" x14ac:dyDescent="0.25">
      <c r="A623" s="31"/>
      <c r="B623" s="37"/>
      <c r="C623" s="31"/>
      <c r="D623" s="31"/>
      <c r="G623" s="31"/>
      <c r="J623" s="31"/>
      <c r="K623" t="s">
        <v>1328</v>
      </c>
      <c r="L623" s="31" t="s">
        <v>1334</v>
      </c>
      <c r="M623" s="31"/>
      <c r="N623" s="31"/>
      <c r="O623" s="67">
        <v>35</v>
      </c>
      <c r="Q623" s="29">
        <v>2035</v>
      </c>
      <c r="S623"/>
    </row>
    <row r="624" spans="1:19" x14ac:dyDescent="0.25">
      <c r="A624" s="31"/>
      <c r="B624" s="37"/>
      <c r="C624" s="31"/>
      <c r="D624" s="31"/>
      <c r="G624" s="31"/>
      <c r="J624" s="31"/>
      <c r="K624" t="s">
        <v>1328</v>
      </c>
      <c r="L624" s="31" t="s">
        <v>1334</v>
      </c>
      <c r="M624" s="31"/>
      <c r="N624" s="31"/>
      <c r="O624" s="67">
        <v>56</v>
      </c>
      <c r="Q624" s="29">
        <v>2050</v>
      </c>
      <c r="S624"/>
    </row>
    <row r="625" spans="1:19" x14ac:dyDescent="0.25">
      <c r="A625" s="31"/>
      <c r="B625" s="37"/>
      <c r="C625" s="31"/>
      <c r="D625" s="31"/>
      <c r="G625" s="31"/>
      <c r="J625" s="31"/>
      <c r="K625" t="s">
        <v>1328</v>
      </c>
      <c r="L625" s="31" t="s">
        <v>1214</v>
      </c>
      <c r="M625" s="31"/>
      <c r="N625" s="31"/>
      <c r="O625" s="67">
        <v>1</v>
      </c>
      <c r="Q625" s="29">
        <v>2025</v>
      </c>
      <c r="S625"/>
    </row>
    <row r="626" spans="1:19" x14ac:dyDescent="0.25">
      <c r="A626" s="31"/>
      <c r="B626" s="37"/>
      <c r="C626" s="31"/>
      <c r="D626" s="31"/>
      <c r="G626" s="31"/>
      <c r="J626" s="31"/>
      <c r="K626" t="s">
        <v>1328</v>
      </c>
      <c r="L626" s="31" t="s">
        <v>1214</v>
      </c>
      <c r="M626" s="31"/>
      <c r="N626" s="31"/>
      <c r="O626" s="67">
        <v>1</v>
      </c>
      <c r="Q626" s="29">
        <v>2035</v>
      </c>
      <c r="S626"/>
    </row>
    <row r="627" spans="1:19" x14ac:dyDescent="0.25">
      <c r="A627" s="31"/>
      <c r="B627" s="37"/>
      <c r="C627" s="31"/>
      <c r="D627" s="31"/>
      <c r="G627" s="31"/>
      <c r="J627" s="31"/>
      <c r="K627" t="s">
        <v>1328</v>
      </c>
      <c r="L627" s="31" t="s">
        <v>1214</v>
      </c>
      <c r="M627" s="31"/>
      <c r="N627" s="31"/>
      <c r="O627" s="67">
        <v>2</v>
      </c>
      <c r="Q627" s="29">
        <v>2050</v>
      </c>
      <c r="S627"/>
    </row>
    <row r="628" spans="1:19" x14ac:dyDescent="0.25">
      <c r="A628" s="31"/>
      <c r="B628" s="37"/>
      <c r="C628" s="31"/>
      <c r="D628" s="31"/>
      <c r="G628" s="31"/>
      <c r="J628" s="31"/>
      <c r="K628" t="s">
        <v>1328</v>
      </c>
      <c r="L628" s="31" t="s">
        <v>1215</v>
      </c>
      <c r="M628" s="31"/>
      <c r="N628" s="31"/>
      <c r="O628" s="67">
        <v>11</v>
      </c>
      <c r="Q628" s="29">
        <v>2025</v>
      </c>
      <c r="S628"/>
    </row>
    <row r="629" spans="1:19" x14ac:dyDescent="0.25">
      <c r="A629" s="31"/>
      <c r="B629" s="37"/>
      <c r="C629" s="31"/>
      <c r="D629" s="31"/>
      <c r="G629" s="31"/>
      <c r="J629" s="31"/>
      <c r="K629" t="s">
        <v>1328</v>
      </c>
      <c r="L629" s="31" t="s">
        <v>1215</v>
      </c>
      <c r="M629" s="31"/>
      <c r="N629" s="31"/>
      <c r="O629" s="67">
        <v>23</v>
      </c>
      <c r="Q629" s="29">
        <v>2035</v>
      </c>
      <c r="S629"/>
    </row>
    <row r="630" spans="1:19" x14ac:dyDescent="0.25">
      <c r="A630" s="31"/>
      <c r="B630" s="37"/>
      <c r="C630" s="31"/>
      <c r="D630" s="31"/>
      <c r="G630" s="31"/>
      <c r="J630" s="31"/>
      <c r="K630" t="s">
        <v>1328</v>
      </c>
      <c r="L630" s="31" t="s">
        <v>1215</v>
      </c>
      <c r="M630" s="31"/>
      <c r="N630" s="31"/>
      <c r="O630" s="67">
        <v>35</v>
      </c>
      <c r="Q630" s="29">
        <v>2050</v>
      </c>
      <c r="S630"/>
    </row>
    <row r="631" spans="1:19" x14ac:dyDescent="0.25">
      <c r="A631" s="31"/>
      <c r="B631" s="37"/>
      <c r="C631" s="31"/>
      <c r="D631" s="31"/>
      <c r="G631" s="31"/>
      <c r="J631" s="31"/>
      <c r="K631" t="s">
        <v>1328</v>
      </c>
      <c r="L631" s="31" t="s">
        <v>1216</v>
      </c>
      <c r="M631" s="31"/>
      <c r="N631" s="31"/>
      <c r="O631" s="67">
        <v>8</v>
      </c>
      <c r="Q631" s="29">
        <v>2025</v>
      </c>
      <c r="S631"/>
    </row>
    <row r="632" spans="1:19" x14ac:dyDescent="0.25">
      <c r="A632" s="31"/>
      <c r="B632" s="37"/>
      <c r="C632" s="31"/>
      <c r="D632" s="31"/>
      <c r="G632" s="31"/>
      <c r="J632" s="31"/>
      <c r="K632" t="s">
        <v>1328</v>
      </c>
      <c r="L632" s="31" t="s">
        <v>1216</v>
      </c>
      <c r="M632" s="31"/>
      <c r="N632" s="31"/>
      <c r="O632" s="67">
        <v>40</v>
      </c>
      <c r="Q632" s="29">
        <v>2035</v>
      </c>
      <c r="S632"/>
    </row>
    <row r="633" spans="1:19" x14ac:dyDescent="0.25">
      <c r="A633" s="31"/>
      <c r="B633" s="37"/>
      <c r="C633" s="31"/>
      <c r="D633" s="31"/>
      <c r="G633" s="31"/>
      <c r="J633" s="31"/>
      <c r="K633" t="s">
        <v>1328</v>
      </c>
      <c r="L633" s="31" t="s">
        <v>1216</v>
      </c>
      <c r="M633" s="31"/>
      <c r="N633" s="31"/>
      <c r="O633" s="67">
        <v>60</v>
      </c>
      <c r="Q633" s="29">
        <v>2050</v>
      </c>
      <c r="S633"/>
    </row>
    <row r="634" spans="1:19" x14ac:dyDescent="0.25">
      <c r="A634" s="31"/>
      <c r="B634" s="37"/>
      <c r="C634" s="31"/>
      <c r="D634" s="31"/>
      <c r="G634" s="31"/>
      <c r="J634" s="31"/>
      <c r="K634" t="s">
        <v>10</v>
      </c>
      <c r="L634" s="31" t="s">
        <v>1217</v>
      </c>
      <c r="M634" s="31"/>
      <c r="N634" s="31"/>
      <c r="O634" s="67">
        <v>6</v>
      </c>
      <c r="Q634" s="29">
        <v>2025</v>
      </c>
      <c r="S634"/>
    </row>
    <row r="635" spans="1:19" x14ac:dyDescent="0.25">
      <c r="A635" s="31"/>
      <c r="B635" s="37"/>
      <c r="C635" s="31"/>
      <c r="D635" s="31"/>
      <c r="G635" s="31"/>
      <c r="J635" s="31"/>
      <c r="K635" t="s">
        <v>10</v>
      </c>
      <c r="L635" s="31" t="s">
        <v>1217</v>
      </c>
      <c r="M635" s="31"/>
      <c r="N635" s="31"/>
      <c r="O635" s="67">
        <v>25</v>
      </c>
      <c r="Q635" s="29">
        <v>2035</v>
      </c>
      <c r="S635"/>
    </row>
    <row r="636" spans="1:19" x14ac:dyDescent="0.25">
      <c r="A636" s="31"/>
      <c r="B636" s="37"/>
      <c r="C636" s="31"/>
      <c r="D636" s="31"/>
      <c r="G636" s="31"/>
      <c r="J636" s="31"/>
      <c r="K636" t="s">
        <v>10</v>
      </c>
      <c r="L636" s="31" t="s">
        <v>1217</v>
      </c>
      <c r="M636" s="31"/>
      <c r="N636" s="31"/>
      <c r="O636" s="67">
        <v>15</v>
      </c>
      <c r="Q636" s="29">
        <v>2050</v>
      </c>
      <c r="S636"/>
    </row>
    <row r="637" spans="1:19" x14ac:dyDescent="0.25">
      <c r="A637" s="31"/>
      <c r="B637" s="37"/>
      <c r="C637" s="31"/>
      <c r="D637" s="31"/>
      <c r="G637" s="31"/>
      <c r="J637" s="31"/>
      <c r="K637" t="s">
        <v>10</v>
      </c>
      <c r="L637" s="31" t="s">
        <v>1218</v>
      </c>
      <c r="M637" s="31"/>
      <c r="N637" s="31"/>
      <c r="O637" s="67">
        <v>4</v>
      </c>
      <c r="Q637" s="29">
        <v>2025</v>
      </c>
      <c r="S637"/>
    </row>
    <row r="638" spans="1:19" x14ac:dyDescent="0.25">
      <c r="A638" s="31"/>
      <c r="B638" s="37"/>
      <c r="C638" s="31"/>
      <c r="D638" s="31"/>
      <c r="G638" s="31"/>
      <c r="J638" s="31"/>
      <c r="K638" t="s">
        <v>10</v>
      </c>
      <c r="L638" s="31" t="s">
        <v>1218</v>
      </c>
      <c r="M638" s="31"/>
      <c r="N638" s="31"/>
      <c r="O638" s="67">
        <v>25</v>
      </c>
      <c r="Q638" s="29">
        <v>2035</v>
      </c>
      <c r="S638"/>
    </row>
    <row r="639" spans="1:19" x14ac:dyDescent="0.25">
      <c r="A639" s="31"/>
      <c r="B639" s="37"/>
      <c r="C639" s="31"/>
      <c r="D639" s="31"/>
      <c r="G639" s="31"/>
      <c r="J639" s="31"/>
      <c r="K639" t="s">
        <v>10</v>
      </c>
      <c r="L639" s="31" t="s">
        <v>1218</v>
      </c>
      <c r="M639" s="31"/>
      <c r="N639" s="31"/>
      <c r="O639" s="67">
        <v>25</v>
      </c>
      <c r="Q639" s="29">
        <v>2050</v>
      </c>
      <c r="S639"/>
    </row>
    <row r="640" spans="1:19" x14ac:dyDescent="0.25">
      <c r="A640" s="31"/>
      <c r="B640" s="37"/>
      <c r="C640" s="31"/>
      <c r="D640" s="31"/>
      <c r="G640" s="31"/>
      <c r="J640" s="31"/>
      <c r="K640" t="s">
        <v>10</v>
      </c>
      <c r="L640" s="31" t="s">
        <v>1219</v>
      </c>
      <c r="M640" s="31"/>
      <c r="N640" s="31"/>
      <c r="O640" s="67">
        <v>25</v>
      </c>
      <c r="Q640" s="29">
        <v>2025</v>
      </c>
      <c r="S640"/>
    </row>
    <row r="641" spans="1:19" x14ac:dyDescent="0.25">
      <c r="A641" s="31"/>
      <c r="B641" s="37"/>
      <c r="C641" s="31"/>
      <c r="D641" s="31"/>
      <c r="G641" s="31"/>
      <c r="J641" s="31"/>
      <c r="K641" t="s">
        <v>10</v>
      </c>
      <c r="L641" s="31" t="s">
        <v>1219</v>
      </c>
      <c r="M641" s="31"/>
      <c r="N641" s="31"/>
      <c r="O641" s="67">
        <v>150</v>
      </c>
      <c r="Q641" s="29">
        <v>2035</v>
      </c>
      <c r="S641"/>
    </row>
    <row r="642" spans="1:19" x14ac:dyDescent="0.25">
      <c r="A642" s="31"/>
      <c r="B642" s="37"/>
      <c r="C642" s="31"/>
      <c r="D642" s="31"/>
      <c r="G642" s="31"/>
      <c r="J642" s="31"/>
      <c r="K642" t="s">
        <v>10</v>
      </c>
      <c r="L642" s="31" t="s">
        <v>1219</v>
      </c>
      <c r="M642" s="31"/>
      <c r="N642" s="31"/>
      <c r="O642" s="67">
        <v>150</v>
      </c>
      <c r="Q642" s="29">
        <v>2050</v>
      </c>
      <c r="S642"/>
    </row>
    <row r="643" spans="1:19" x14ac:dyDescent="0.25">
      <c r="A643" s="31"/>
      <c r="B643" s="37"/>
      <c r="C643" s="31"/>
      <c r="D643" s="31"/>
      <c r="G643" s="31"/>
      <c r="J643" s="31"/>
      <c r="K643"/>
      <c r="L643" s="31"/>
      <c r="M643" s="31"/>
      <c r="N643" s="31"/>
      <c r="Q643" s="29"/>
      <c r="S643"/>
    </row>
    <row r="644" spans="1:19" x14ac:dyDescent="0.25">
      <c r="A644" s="31"/>
      <c r="B644" s="31"/>
      <c r="C644" s="31"/>
      <c r="D644" s="31"/>
      <c r="G644" s="31"/>
      <c r="J644" s="110"/>
      <c r="K644" s="110"/>
      <c r="L644" s="110" t="s">
        <v>1326</v>
      </c>
      <c r="M644" s="110"/>
      <c r="N644" s="110"/>
      <c r="O644" s="112">
        <f>SUM(O565:O643)</f>
        <v>8601.7000000000007</v>
      </c>
      <c r="P644" s="112"/>
      <c r="Q644" s="113"/>
      <c r="S644"/>
    </row>
    <row r="645" spans="1:19" x14ac:dyDescent="0.25">
      <c r="A645" s="46" t="s">
        <v>1220</v>
      </c>
      <c r="B645" s="46"/>
      <c r="C645" s="46"/>
      <c r="D645" s="46"/>
      <c r="E645" s="79"/>
      <c r="F645" s="79"/>
      <c r="G645" s="46"/>
      <c r="J645" s="46" t="s">
        <v>1220</v>
      </c>
      <c r="K645" s="46"/>
      <c r="L645" s="46"/>
      <c r="M645" s="46"/>
      <c r="N645" s="46"/>
      <c r="O645" s="70"/>
      <c r="P645" s="70"/>
      <c r="Q645" s="47"/>
      <c r="S645"/>
    </row>
    <row r="646" spans="1:19" x14ac:dyDescent="0.25">
      <c r="G646" s="31"/>
      <c r="J646" s="31"/>
      <c r="K646"/>
      <c r="L646" s="31" t="s">
        <v>1222</v>
      </c>
      <c r="M646" s="31"/>
      <c r="N646" s="31"/>
      <c r="O646" s="67">
        <v>1430</v>
      </c>
      <c r="Q646" s="29">
        <v>2050</v>
      </c>
      <c r="S646"/>
    </row>
    <row r="647" spans="1:19" x14ac:dyDescent="0.25">
      <c r="A647" s="31"/>
      <c r="B647" s="37"/>
      <c r="C647" s="31"/>
      <c r="D647" s="31"/>
      <c r="G647" s="31"/>
      <c r="J647" s="31"/>
      <c r="K647"/>
      <c r="L647" s="31" t="s">
        <v>1223</v>
      </c>
      <c r="M647" s="31"/>
      <c r="N647" s="31"/>
      <c r="O647" s="67">
        <v>7131</v>
      </c>
      <c r="Q647" s="29">
        <v>2050</v>
      </c>
      <c r="S647"/>
    </row>
    <row r="648" spans="1:19" x14ac:dyDescent="0.25">
      <c r="A648" s="31" t="s">
        <v>1221</v>
      </c>
      <c r="B648" s="37"/>
      <c r="C648" s="31"/>
      <c r="D648" s="31"/>
      <c r="F648" s="76">
        <v>26588</v>
      </c>
      <c r="G648" s="31"/>
      <c r="J648" s="31"/>
      <c r="K648"/>
      <c r="L648" s="31" t="s">
        <v>1221</v>
      </c>
      <c r="M648" s="31"/>
      <c r="N648" s="31"/>
      <c r="O648" s="67">
        <v>14159</v>
      </c>
      <c r="Q648" s="29">
        <v>2050</v>
      </c>
      <c r="S648"/>
    </row>
    <row r="649" spans="1:19" x14ac:dyDescent="0.25">
      <c r="A649" s="31" t="s">
        <v>1272</v>
      </c>
      <c r="B649" s="37"/>
      <c r="C649" s="31"/>
      <c r="D649" s="31"/>
      <c r="F649" s="76">
        <v>1006</v>
      </c>
      <c r="G649" s="31"/>
      <c r="J649" s="31"/>
      <c r="K649"/>
      <c r="L649" s="31"/>
      <c r="M649" s="31"/>
      <c r="N649" s="31"/>
      <c r="Q649" s="29"/>
      <c r="S649"/>
    </row>
    <row r="650" spans="1:19" x14ac:dyDescent="0.25">
      <c r="A650" s="31" t="s">
        <v>1273</v>
      </c>
      <c r="B650" s="37"/>
      <c r="C650" s="31"/>
      <c r="D650" s="31"/>
      <c r="F650" s="76">
        <v>720</v>
      </c>
      <c r="G650" s="31"/>
      <c r="J650" s="31"/>
      <c r="K650"/>
      <c r="L650" s="31"/>
      <c r="M650" s="31"/>
      <c r="N650" s="31"/>
      <c r="Q650" s="29"/>
      <c r="S650"/>
    </row>
    <row r="651" spans="1:19" x14ac:dyDescent="0.25">
      <c r="A651" s="31" t="s">
        <v>1275</v>
      </c>
      <c r="B651" s="37"/>
      <c r="C651" s="31"/>
      <c r="D651" s="31"/>
      <c r="F651" s="76">
        <v>2785</v>
      </c>
      <c r="G651" s="31"/>
      <c r="J651" s="31"/>
      <c r="K651"/>
      <c r="L651" s="31" t="s">
        <v>1328</v>
      </c>
      <c r="M651" s="31"/>
      <c r="N651" s="31"/>
      <c r="O651" s="67">
        <v>457</v>
      </c>
      <c r="Q651" s="29">
        <v>2050</v>
      </c>
      <c r="S651"/>
    </row>
    <row r="652" spans="1:19" x14ac:dyDescent="0.25">
      <c r="A652" s="31" t="s">
        <v>1223</v>
      </c>
      <c r="B652" s="37"/>
      <c r="C652" s="31"/>
      <c r="D652" s="31"/>
      <c r="F652" s="76">
        <v>9174</v>
      </c>
      <c r="G652" s="31"/>
      <c r="J652" s="31"/>
      <c r="K652"/>
      <c r="L652" s="31"/>
      <c r="M652" s="31"/>
      <c r="N652" s="31"/>
      <c r="Q652" s="29"/>
      <c r="S652"/>
    </row>
    <row r="653" spans="1:19" x14ac:dyDescent="0.25">
      <c r="A653" s="31"/>
      <c r="B653" s="37"/>
      <c r="C653" s="31"/>
      <c r="D653" s="31"/>
      <c r="G653" s="31"/>
      <c r="J653" s="31"/>
      <c r="K653"/>
      <c r="L653" s="31"/>
      <c r="M653" s="31"/>
      <c r="N653" s="31"/>
      <c r="Q653" s="29"/>
      <c r="S653"/>
    </row>
    <row r="654" spans="1:19" x14ac:dyDescent="0.25">
      <c r="A654" s="110"/>
      <c r="B654" s="110"/>
      <c r="C654" s="110" t="s">
        <v>1288</v>
      </c>
      <c r="D654" s="110"/>
      <c r="E654" s="111"/>
      <c r="F654" s="111">
        <f>SUM(F646:F652)</f>
        <v>40273</v>
      </c>
      <c r="G654" s="110"/>
      <c r="J654" s="110"/>
      <c r="K654" s="110"/>
      <c r="L654" s="110" t="s">
        <v>1288</v>
      </c>
      <c r="M654" s="110"/>
      <c r="N654" s="110"/>
      <c r="O654" s="112">
        <f>SUM(O646:O653)</f>
        <v>23177</v>
      </c>
      <c r="P654" s="112"/>
      <c r="Q654" s="113"/>
      <c r="S654"/>
    </row>
    <row r="655" spans="1:19" x14ac:dyDescent="0.25">
      <c r="A655" s="25"/>
      <c r="B655" s="56"/>
      <c r="C655" s="25"/>
      <c r="D655" s="25"/>
      <c r="E655" s="75"/>
      <c r="F655" s="75"/>
      <c r="G655" s="25"/>
      <c r="J655" s="25"/>
      <c r="K655" s="56"/>
      <c r="L655" s="21"/>
      <c r="M655" s="21"/>
      <c r="N655" s="21"/>
      <c r="O655" s="66"/>
      <c r="P655" s="66"/>
      <c r="Q655" s="19"/>
      <c r="S655"/>
    </row>
    <row r="656" spans="1:19" x14ac:dyDescent="0.25">
      <c r="A656" s="22" t="s">
        <v>1224</v>
      </c>
      <c r="B656" s="22"/>
      <c r="C656" s="22"/>
      <c r="D656" s="22"/>
      <c r="E656" s="80" t="s">
        <v>43</v>
      </c>
      <c r="F656" s="80">
        <f>SUM(F78,F92,F96,F161,F207,F218)</f>
        <v>57584</v>
      </c>
      <c r="G656" s="22"/>
      <c r="J656" s="22" t="s">
        <v>1224</v>
      </c>
      <c r="K656" s="22"/>
      <c r="L656" s="22"/>
      <c r="M656" s="22"/>
      <c r="N656" s="22"/>
      <c r="O656" s="80">
        <f>SUM(O78,O92,O96,O161,O207,O218)</f>
        <v>36582</v>
      </c>
      <c r="P656" s="85">
        <f>SUM(P3:P216)</f>
        <v>0</v>
      </c>
      <c r="Q656" s="14"/>
      <c r="S656"/>
    </row>
    <row r="657" spans="1:19" x14ac:dyDescent="0.25">
      <c r="A657" s="22" t="s">
        <v>1225</v>
      </c>
      <c r="B657" s="22"/>
      <c r="C657" s="22"/>
      <c r="D657" s="22"/>
      <c r="E657" s="80" t="s">
        <v>43</v>
      </c>
      <c r="F657" s="80">
        <f>SUM(F540)</f>
        <v>101015</v>
      </c>
      <c r="G657" s="22"/>
      <c r="J657" s="22" t="s">
        <v>1225</v>
      </c>
      <c r="K657" s="22"/>
      <c r="L657" s="22"/>
      <c r="M657" s="22"/>
      <c r="N657" s="22"/>
      <c r="O657" s="80">
        <f>SUM(O540)</f>
        <v>80110</v>
      </c>
      <c r="P657" s="85">
        <f>SUM(P220:P422, P437:P539)</f>
        <v>0</v>
      </c>
      <c r="Q657" s="14"/>
      <c r="S657"/>
    </row>
    <row r="658" spans="1:19" x14ac:dyDescent="0.25">
      <c r="A658" s="22" t="s">
        <v>1286</v>
      </c>
      <c r="B658" s="22"/>
      <c r="C658" s="22"/>
      <c r="D658" s="22"/>
      <c r="E658" s="80">
        <f>E423</f>
        <v>2849.0000000000005</v>
      </c>
      <c r="F658" s="80">
        <f>F423</f>
        <v>4900.5999999999976</v>
      </c>
      <c r="G658" s="22"/>
      <c r="J658" s="22" t="s">
        <v>1330</v>
      </c>
      <c r="K658" s="22"/>
      <c r="L658" s="22"/>
      <c r="M658" s="22"/>
      <c r="N658" s="22"/>
      <c r="O658" s="80">
        <f>O423</f>
        <v>2899.3</v>
      </c>
      <c r="P658" s="85"/>
      <c r="Q658" s="14"/>
      <c r="S658"/>
    </row>
    <row r="659" spans="1:19" x14ac:dyDescent="0.25">
      <c r="A659" s="22" t="s">
        <v>1287</v>
      </c>
      <c r="B659" s="22"/>
      <c r="C659" s="22"/>
      <c r="D659" s="22"/>
      <c r="E659" s="80">
        <f>E436</f>
        <v>24</v>
      </c>
      <c r="F659" s="80">
        <f>F436</f>
        <v>24</v>
      </c>
      <c r="G659" s="22"/>
      <c r="J659" s="22" t="s">
        <v>1287</v>
      </c>
      <c r="K659" s="22"/>
      <c r="L659" s="22"/>
      <c r="M659" s="22"/>
      <c r="N659" s="22"/>
      <c r="O659" s="80">
        <f>O436</f>
        <v>489</v>
      </c>
      <c r="P659" s="85"/>
      <c r="Q659" s="14"/>
      <c r="S659"/>
    </row>
    <row r="660" spans="1:19" x14ac:dyDescent="0.25">
      <c r="A660" s="22" t="s">
        <v>1288</v>
      </c>
      <c r="B660" s="22"/>
      <c r="C660" s="22"/>
      <c r="D660" s="22"/>
      <c r="E660" s="80" t="s">
        <v>43</v>
      </c>
      <c r="F660" s="80">
        <f>F654</f>
        <v>40273</v>
      </c>
      <c r="G660" s="22"/>
      <c r="J660" s="22" t="s">
        <v>1288</v>
      </c>
      <c r="K660" s="22"/>
      <c r="L660" s="22"/>
      <c r="M660" s="22"/>
      <c r="N660" s="22"/>
      <c r="O660" s="80">
        <f>SUM(O654,O644,O563,O552)</f>
        <v>39445.699999999997</v>
      </c>
      <c r="P660" s="85"/>
      <c r="Q660" s="14"/>
      <c r="S660"/>
    </row>
    <row r="661" spans="1:19" x14ac:dyDescent="0.25">
      <c r="A661" s="23"/>
      <c r="B661" s="23"/>
      <c r="C661" s="23"/>
      <c r="D661" s="23"/>
      <c r="E661" s="81"/>
      <c r="F661" s="81"/>
      <c r="G661" s="23"/>
      <c r="J661" s="23"/>
      <c r="K661" s="23"/>
      <c r="L661" s="23"/>
      <c r="M661" s="23"/>
      <c r="N661" s="23"/>
      <c r="O661" s="71"/>
      <c r="P661" s="71"/>
      <c r="Q661" s="15"/>
      <c r="S661"/>
    </row>
    <row r="662" spans="1:19" x14ac:dyDescent="0.25">
      <c r="A662" s="23" t="s">
        <v>1291</v>
      </c>
      <c r="B662" s="23"/>
      <c r="C662" s="23"/>
      <c r="D662" s="23"/>
      <c r="E662" s="71"/>
      <c r="F662" s="71">
        <f>SUM(F656:F660)</f>
        <v>203796.6</v>
      </c>
      <c r="G662" s="23"/>
      <c r="J662" s="23" t="s">
        <v>1292</v>
      </c>
      <c r="K662" s="23"/>
      <c r="L662" s="23"/>
      <c r="M662" s="23"/>
      <c r="N662" s="23"/>
      <c r="O662" s="71">
        <f>SUM(O656:O660)</f>
        <v>159526</v>
      </c>
      <c r="P662" s="71">
        <f t="shared" ref="P662" si="0">P656+P657</f>
        <v>0</v>
      </c>
      <c r="Q662" s="15"/>
      <c r="S662"/>
    </row>
    <row r="663" spans="1:19" x14ac:dyDescent="0.25">
      <c r="A663" s="24"/>
      <c r="B663" s="24"/>
      <c r="C663" s="24"/>
      <c r="D663" s="24"/>
      <c r="E663" s="82"/>
      <c r="F663" s="82"/>
      <c r="G663" s="24"/>
      <c r="J663" s="24"/>
      <c r="K663" s="24"/>
      <c r="L663" s="24"/>
      <c r="M663" s="24"/>
      <c r="N663" s="24"/>
      <c r="O663" s="72"/>
      <c r="P663" s="72"/>
      <c r="Q663" s="16"/>
      <c r="S663"/>
    </row>
    <row r="664" spans="1:19" x14ac:dyDescent="0.25">
      <c r="S664"/>
    </row>
    <row r="665" spans="1:19" x14ac:dyDescent="0.25">
      <c r="S665"/>
    </row>
    <row r="666" spans="1:19" x14ac:dyDescent="0.25">
      <c r="A666" s="20" t="s">
        <v>1638</v>
      </c>
      <c r="S666"/>
    </row>
    <row r="667" spans="1:19" x14ac:dyDescent="0.25">
      <c r="A667" s="20" t="s">
        <v>1642</v>
      </c>
      <c r="S667"/>
    </row>
    <row r="668" spans="1:19" x14ac:dyDescent="0.25">
      <c r="S668"/>
    </row>
    <row r="669" spans="1:19" x14ac:dyDescent="0.25">
      <c r="S669"/>
    </row>
    <row r="670" spans="1:19" x14ac:dyDescent="0.25">
      <c r="S670"/>
    </row>
    <row r="671" spans="1:19" x14ac:dyDescent="0.25">
      <c r="S671"/>
    </row>
    <row r="672" spans="1:19" x14ac:dyDescent="0.25">
      <c r="S672"/>
    </row>
    <row r="673" spans="19:19" x14ac:dyDescent="0.25">
      <c r="S673"/>
    </row>
    <row r="674" spans="19:19" x14ac:dyDescent="0.25">
      <c r="S674"/>
    </row>
    <row r="675" spans="19:19" x14ac:dyDescent="0.25">
      <c r="S675"/>
    </row>
    <row r="676" spans="19:19" x14ac:dyDescent="0.25">
      <c r="S676"/>
    </row>
    <row r="677" spans="19:19" x14ac:dyDescent="0.25">
      <c r="S677"/>
    </row>
    <row r="678" spans="19:19" x14ac:dyDescent="0.25">
      <c r="S678"/>
    </row>
    <row r="679" spans="19:19" x14ac:dyDescent="0.25">
      <c r="S679"/>
    </row>
    <row r="680" spans="19:19" x14ac:dyDescent="0.25">
      <c r="S680"/>
    </row>
    <row r="681" spans="19:19" x14ac:dyDescent="0.25">
      <c r="S681"/>
    </row>
    <row r="682" spans="19:19" x14ac:dyDescent="0.25">
      <c r="S682"/>
    </row>
    <row r="683" spans="19:19" x14ac:dyDescent="0.25">
      <c r="S683"/>
    </row>
    <row r="684" spans="19:19" x14ac:dyDescent="0.25">
      <c r="S684"/>
    </row>
    <row r="685" spans="19:19" x14ac:dyDescent="0.25">
      <c r="S685"/>
    </row>
    <row r="686" spans="19:19" x14ac:dyDescent="0.25">
      <c r="S686"/>
    </row>
    <row r="687" spans="19:19" x14ac:dyDescent="0.25">
      <c r="S687"/>
    </row>
    <row r="688" spans="19:19" x14ac:dyDescent="0.25">
      <c r="S688"/>
    </row>
    <row r="689" spans="19:19" x14ac:dyDescent="0.25">
      <c r="S689"/>
    </row>
    <row r="690" spans="19:19" x14ac:dyDescent="0.25">
      <c r="S690"/>
    </row>
    <row r="691" spans="19:19" x14ac:dyDescent="0.25">
      <c r="S691"/>
    </row>
    <row r="692" spans="19:19" x14ac:dyDescent="0.25">
      <c r="S692"/>
    </row>
    <row r="693" spans="19:19" x14ac:dyDescent="0.25">
      <c r="S693"/>
    </row>
    <row r="694" spans="19:19" x14ac:dyDescent="0.25">
      <c r="S694"/>
    </row>
    <row r="695" spans="19:19" x14ac:dyDescent="0.25">
      <c r="S695"/>
    </row>
    <row r="696" spans="19:19" x14ac:dyDescent="0.25">
      <c r="S696"/>
    </row>
    <row r="697" spans="19:19" x14ac:dyDescent="0.25">
      <c r="S697"/>
    </row>
    <row r="698" spans="19:19" x14ac:dyDescent="0.25">
      <c r="S698"/>
    </row>
    <row r="699" spans="19:19" x14ac:dyDescent="0.25">
      <c r="S699"/>
    </row>
    <row r="700" spans="19:19" x14ac:dyDescent="0.25">
      <c r="S700"/>
    </row>
    <row r="701" spans="19:19" x14ac:dyDescent="0.25">
      <c r="S701"/>
    </row>
  </sheetData>
  <sortState ref="A82:R114">
    <sortCondition ref="A82:A114"/>
  </sortState>
  <mergeCells count="2">
    <mergeCell ref="K1:Q1"/>
    <mergeCell ref="D1:G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topLeftCell="A25" zoomScale="70" zoomScaleNormal="70" workbookViewId="0">
      <selection activeCell="D85" sqref="D85"/>
    </sheetView>
  </sheetViews>
  <sheetFormatPr defaultRowHeight="15" x14ac:dyDescent="0.25"/>
  <cols>
    <col min="1" max="1" width="18.42578125" customWidth="1"/>
    <col min="2" max="2" width="11.7109375" customWidth="1"/>
    <col min="3" max="3" width="26.7109375" customWidth="1"/>
    <col min="4" max="4" width="31.140625" customWidth="1"/>
    <col min="5" max="5" width="16.140625" customWidth="1"/>
    <col min="6" max="6" width="18.5703125" customWidth="1"/>
    <col min="7" max="7" width="13.140625" customWidth="1"/>
    <col min="8" max="8" width="14.140625" customWidth="1"/>
    <col min="9" max="9" width="2.85546875" customWidth="1"/>
    <col min="10" max="10" width="3.140625" customWidth="1"/>
    <col min="11" max="11" width="18.85546875" customWidth="1"/>
    <col min="12" max="12" width="11.7109375" customWidth="1"/>
    <col min="13" max="13" width="35" customWidth="1"/>
    <col min="14" max="14" width="39.7109375" customWidth="1"/>
    <col min="15" max="15" width="29.7109375" customWidth="1"/>
    <col min="16" max="16" width="17" customWidth="1"/>
    <col min="17" max="18" width="14.140625" customWidth="1"/>
  </cols>
  <sheetData>
    <row r="1" spans="1:18" x14ac:dyDescent="0.25">
      <c r="A1" s="41" t="s">
        <v>5</v>
      </c>
      <c r="B1" s="41"/>
      <c r="C1" s="41"/>
      <c r="D1" s="41"/>
      <c r="E1" s="78"/>
      <c r="F1" s="78"/>
      <c r="G1" s="41"/>
      <c r="H1" s="40"/>
      <c r="I1" s="17"/>
      <c r="J1" s="17"/>
      <c r="K1" s="41" t="s">
        <v>5</v>
      </c>
      <c r="L1" s="41"/>
      <c r="M1" s="41"/>
      <c r="N1" s="41"/>
      <c r="O1" s="41"/>
      <c r="P1" s="69"/>
      <c r="Q1" s="69"/>
      <c r="R1" s="42"/>
    </row>
    <row r="2" spans="1:18" x14ac:dyDescent="0.25">
      <c r="A2" s="31" t="s">
        <v>901</v>
      </c>
      <c r="B2" s="37"/>
      <c r="C2" s="31">
        <v>10</v>
      </c>
      <c r="D2" s="31" t="s">
        <v>893</v>
      </c>
      <c r="E2" s="76">
        <v>87</v>
      </c>
      <c r="F2" s="76">
        <v>117</v>
      </c>
      <c r="G2" s="31">
        <v>2035</v>
      </c>
      <c r="H2" s="13"/>
      <c r="I2" s="17"/>
      <c r="J2" s="17"/>
      <c r="K2" s="31"/>
      <c r="L2" s="31" t="s">
        <v>894</v>
      </c>
      <c r="M2" s="31" t="s">
        <v>895</v>
      </c>
      <c r="N2" s="31" t="s">
        <v>896</v>
      </c>
      <c r="O2" s="60" t="s">
        <v>897</v>
      </c>
      <c r="P2" s="67">
        <v>36</v>
      </c>
      <c r="Q2" s="67"/>
      <c r="R2" s="29">
        <v>2025</v>
      </c>
    </row>
    <row r="3" spans="1:18" x14ac:dyDescent="0.25">
      <c r="A3" s="31"/>
      <c r="B3" s="37"/>
      <c r="C3" s="31"/>
      <c r="D3" s="31"/>
      <c r="E3" s="76"/>
      <c r="F3" s="76"/>
      <c r="G3" s="31"/>
      <c r="H3" s="30"/>
      <c r="I3" s="17"/>
      <c r="J3" s="17"/>
      <c r="K3" s="31"/>
      <c r="L3" s="54" t="s">
        <v>907</v>
      </c>
      <c r="M3" s="31" t="s">
        <v>904</v>
      </c>
      <c r="N3" s="31" t="s">
        <v>908</v>
      </c>
      <c r="O3" s="60" t="s">
        <v>906</v>
      </c>
      <c r="P3" s="67">
        <v>18</v>
      </c>
      <c r="Q3" s="67"/>
      <c r="R3" s="29">
        <v>2025</v>
      </c>
    </row>
    <row r="4" spans="1:18" x14ac:dyDescent="0.25">
      <c r="A4" s="31"/>
      <c r="B4" s="37"/>
      <c r="C4" s="31"/>
      <c r="D4" s="31"/>
      <c r="E4" s="76"/>
      <c r="F4" s="76"/>
      <c r="G4" s="31"/>
      <c r="H4" s="30"/>
      <c r="I4" s="17"/>
      <c r="J4" s="17"/>
      <c r="K4" s="31"/>
      <c r="L4" s="54" t="s">
        <v>951</v>
      </c>
      <c r="M4" s="31" t="s">
        <v>952</v>
      </c>
      <c r="N4" s="31" t="s">
        <v>953</v>
      </c>
      <c r="O4" s="60" t="s">
        <v>101</v>
      </c>
      <c r="P4" s="67">
        <v>34</v>
      </c>
      <c r="Q4" s="67"/>
      <c r="R4" s="29">
        <v>2025</v>
      </c>
    </row>
    <row r="5" spans="1:18" x14ac:dyDescent="0.25">
      <c r="A5" s="31"/>
      <c r="B5" s="37"/>
      <c r="C5" s="31"/>
      <c r="D5" s="31"/>
      <c r="E5" s="76"/>
      <c r="F5" s="76"/>
      <c r="G5" s="31"/>
      <c r="H5" s="30"/>
      <c r="I5" s="17"/>
      <c r="J5" s="17"/>
      <c r="K5" s="31"/>
      <c r="L5" s="54" t="s">
        <v>982</v>
      </c>
      <c r="M5" s="31" t="s">
        <v>980</v>
      </c>
      <c r="N5" s="31" t="s">
        <v>983</v>
      </c>
      <c r="O5" s="60" t="s">
        <v>973</v>
      </c>
      <c r="P5" s="67">
        <v>8</v>
      </c>
      <c r="Q5" s="67"/>
      <c r="R5" s="29">
        <v>2025</v>
      </c>
    </row>
    <row r="6" spans="1:18" x14ac:dyDescent="0.25">
      <c r="A6" s="31"/>
      <c r="B6" s="37"/>
      <c r="C6" s="31"/>
      <c r="D6" s="31"/>
      <c r="E6" s="76"/>
      <c r="F6" s="76"/>
      <c r="G6" s="31"/>
      <c r="H6" s="28"/>
      <c r="I6" s="17"/>
      <c r="J6" s="17"/>
      <c r="K6" s="31"/>
      <c r="L6" s="31" t="s">
        <v>886</v>
      </c>
      <c r="M6" s="31" t="s">
        <v>884</v>
      </c>
      <c r="N6" s="31" t="s">
        <v>887</v>
      </c>
      <c r="O6" s="31" t="s">
        <v>43</v>
      </c>
      <c r="P6" s="66">
        <v>298</v>
      </c>
      <c r="Q6" s="67"/>
      <c r="R6" s="29">
        <v>2025</v>
      </c>
    </row>
    <row r="7" spans="1:18" x14ac:dyDescent="0.25">
      <c r="A7" s="31"/>
      <c r="B7" s="37"/>
      <c r="C7" s="31"/>
      <c r="D7" s="31"/>
      <c r="E7" s="76"/>
      <c r="F7" s="76"/>
      <c r="G7" s="31"/>
      <c r="H7" s="30"/>
      <c r="I7" s="17"/>
      <c r="J7" s="17"/>
      <c r="K7" s="31"/>
      <c r="L7" s="54" t="s">
        <v>1138</v>
      </c>
      <c r="M7" s="31" t="s">
        <v>1124</v>
      </c>
      <c r="N7" s="31" t="s">
        <v>1127</v>
      </c>
      <c r="O7" s="31"/>
      <c r="P7" s="67" t="s">
        <v>1128</v>
      </c>
      <c r="Q7" s="67"/>
      <c r="R7" s="29">
        <v>2025</v>
      </c>
    </row>
    <row r="8" spans="1:18" x14ac:dyDescent="0.25">
      <c r="A8" s="31"/>
      <c r="B8" s="37"/>
      <c r="C8" s="31"/>
      <c r="D8" s="31"/>
      <c r="E8" s="76"/>
      <c r="F8" s="76"/>
      <c r="G8" s="31"/>
      <c r="H8" s="30"/>
      <c r="I8" s="17"/>
      <c r="J8" s="17"/>
      <c r="K8" s="31"/>
      <c r="L8" s="54" t="s">
        <v>1139</v>
      </c>
      <c r="M8" s="31" t="s">
        <v>1124</v>
      </c>
      <c r="N8" s="31" t="s">
        <v>1130</v>
      </c>
      <c r="O8" s="31"/>
      <c r="P8" s="67">
        <v>395</v>
      </c>
      <c r="Q8" s="67"/>
      <c r="R8" s="29">
        <v>2025</v>
      </c>
    </row>
    <row r="9" spans="1:18" x14ac:dyDescent="0.25">
      <c r="A9" s="31"/>
      <c r="B9" s="37"/>
      <c r="C9" s="31"/>
      <c r="D9" s="31"/>
      <c r="E9" s="76"/>
      <c r="F9" s="76"/>
      <c r="G9" s="31"/>
      <c r="H9" s="30"/>
      <c r="I9" s="17"/>
      <c r="J9" s="17"/>
      <c r="K9" s="31"/>
      <c r="L9" s="54" t="s">
        <v>477</v>
      </c>
      <c r="M9" s="31" t="s">
        <v>1124</v>
      </c>
      <c r="N9" s="31" t="s">
        <v>1133</v>
      </c>
      <c r="O9" s="31"/>
      <c r="P9" s="67">
        <v>2172</v>
      </c>
      <c r="Q9" s="67"/>
      <c r="R9" s="29">
        <v>2025</v>
      </c>
    </row>
    <row r="10" spans="1:18" x14ac:dyDescent="0.25">
      <c r="A10" s="37" t="s">
        <v>901</v>
      </c>
      <c r="B10" s="37"/>
      <c r="C10" s="31">
        <v>28</v>
      </c>
      <c r="D10" s="31" t="s">
        <v>909</v>
      </c>
      <c r="E10" s="76">
        <v>49</v>
      </c>
      <c r="F10" s="76">
        <v>76</v>
      </c>
      <c r="G10" s="31">
        <v>2035</v>
      </c>
      <c r="H10" s="13"/>
      <c r="I10" s="17"/>
      <c r="J10" s="17"/>
      <c r="K10" s="31"/>
      <c r="L10" s="31" t="s">
        <v>910</v>
      </c>
      <c r="M10" s="31" t="s">
        <v>911</v>
      </c>
      <c r="N10" s="31" t="s">
        <v>912</v>
      </c>
      <c r="O10" s="60" t="s">
        <v>913</v>
      </c>
      <c r="P10" s="67">
        <v>105</v>
      </c>
      <c r="Q10" s="67"/>
      <c r="R10" s="29">
        <v>2035</v>
      </c>
    </row>
    <row r="11" spans="1:18" x14ac:dyDescent="0.25">
      <c r="A11" s="31" t="s">
        <v>901</v>
      </c>
      <c r="B11" s="37"/>
      <c r="C11" s="31">
        <v>30</v>
      </c>
      <c r="D11" s="31" t="s">
        <v>915</v>
      </c>
      <c r="E11" s="76">
        <v>105</v>
      </c>
      <c r="F11" s="76">
        <v>161</v>
      </c>
      <c r="G11" s="31">
        <v>2035</v>
      </c>
      <c r="H11" s="13"/>
      <c r="I11" s="17"/>
      <c r="J11" s="17"/>
      <c r="K11" s="31"/>
      <c r="L11" s="31" t="s">
        <v>916</v>
      </c>
      <c r="M11" s="31" t="s">
        <v>917</v>
      </c>
      <c r="N11" s="31" t="s">
        <v>918</v>
      </c>
      <c r="O11" s="60" t="s">
        <v>154</v>
      </c>
      <c r="P11" s="67">
        <v>189</v>
      </c>
      <c r="Q11" s="67"/>
      <c r="R11" s="29">
        <v>2035</v>
      </c>
    </row>
    <row r="12" spans="1:18" x14ac:dyDescent="0.25">
      <c r="A12" s="31" t="s">
        <v>901</v>
      </c>
      <c r="B12" s="37"/>
      <c r="C12" s="31">
        <v>41</v>
      </c>
      <c r="D12" s="31" t="s">
        <v>920</v>
      </c>
      <c r="E12" s="76">
        <v>55</v>
      </c>
      <c r="F12" s="76">
        <v>96</v>
      </c>
      <c r="G12" s="31">
        <v>2035</v>
      </c>
      <c r="H12" s="30"/>
      <c r="I12" s="17"/>
      <c r="J12" s="17"/>
      <c r="K12" s="31"/>
      <c r="L12" s="31" t="s">
        <v>921</v>
      </c>
      <c r="M12" s="31" t="s">
        <v>922</v>
      </c>
      <c r="N12" s="31" t="s">
        <v>920</v>
      </c>
      <c r="O12" s="60" t="s">
        <v>491</v>
      </c>
      <c r="P12" s="67">
        <v>58</v>
      </c>
      <c r="Q12" s="67"/>
      <c r="R12" s="29">
        <v>2035</v>
      </c>
    </row>
    <row r="13" spans="1:18" x14ac:dyDescent="0.25">
      <c r="A13" s="31" t="s">
        <v>901</v>
      </c>
      <c r="B13" s="37"/>
      <c r="C13" s="31">
        <v>120</v>
      </c>
      <c r="D13" s="31" t="s">
        <v>934</v>
      </c>
      <c r="E13" s="76">
        <v>78</v>
      </c>
      <c r="F13" s="76">
        <v>104</v>
      </c>
      <c r="G13" s="31">
        <v>2035</v>
      </c>
      <c r="H13" s="30"/>
      <c r="I13" s="17"/>
      <c r="J13" s="17"/>
      <c r="K13" s="31"/>
      <c r="L13" s="31" t="s">
        <v>935</v>
      </c>
      <c r="M13" s="31" t="s">
        <v>936</v>
      </c>
      <c r="N13" s="31" t="s">
        <v>934</v>
      </c>
      <c r="O13" s="60" t="s">
        <v>937</v>
      </c>
      <c r="P13" s="67">
        <v>109</v>
      </c>
      <c r="Q13" s="67"/>
      <c r="R13" s="29">
        <v>2035</v>
      </c>
    </row>
    <row r="14" spans="1:18" ht="30" x14ac:dyDescent="0.25">
      <c r="A14" s="31" t="s">
        <v>901</v>
      </c>
      <c r="B14" s="37"/>
      <c r="C14" s="31">
        <v>473</v>
      </c>
      <c r="D14" s="31" t="s">
        <v>987</v>
      </c>
      <c r="E14" s="76">
        <v>43</v>
      </c>
      <c r="F14" s="76">
        <v>66</v>
      </c>
      <c r="G14" s="31">
        <v>2035</v>
      </c>
      <c r="H14" s="30"/>
      <c r="I14" s="17"/>
      <c r="J14" s="17"/>
      <c r="K14" s="31"/>
      <c r="L14" s="31" t="s">
        <v>988</v>
      </c>
      <c r="M14" s="31" t="s">
        <v>989</v>
      </c>
      <c r="N14" s="31" t="s">
        <v>990</v>
      </c>
      <c r="O14" s="60" t="s">
        <v>991</v>
      </c>
      <c r="P14" s="67">
        <v>156</v>
      </c>
      <c r="Q14" s="67"/>
      <c r="R14" s="29">
        <v>2035</v>
      </c>
    </row>
    <row r="15" spans="1:18" x14ac:dyDescent="0.25">
      <c r="A15" s="31" t="s">
        <v>901</v>
      </c>
      <c r="B15" s="37"/>
      <c r="C15" s="31">
        <v>709</v>
      </c>
      <c r="D15" s="31" t="s">
        <v>1073</v>
      </c>
      <c r="E15" s="76">
        <v>37</v>
      </c>
      <c r="F15" s="76">
        <v>49</v>
      </c>
      <c r="G15" s="31">
        <v>2035</v>
      </c>
      <c r="H15" s="30"/>
      <c r="I15" s="17"/>
      <c r="J15" s="17"/>
      <c r="K15" s="31"/>
      <c r="L15" s="31" t="s">
        <v>1074</v>
      </c>
      <c r="M15" s="31" t="s">
        <v>1075</v>
      </c>
      <c r="N15" s="31" t="s">
        <v>1076</v>
      </c>
      <c r="O15" s="60" t="s">
        <v>148</v>
      </c>
      <c r="P15" s="67">
        <v>99</v>
      </c>
      <c r="Q15" s="67"/>
      <c r="R15" s="29">
        <v>2035</v>
      </c>
    </row>
    <row r="16" spans="1:18" x14ac:dyDescent="0.25">
      <c r="A16" s="31" t="s">
        <v>901</v>
      </c>
      <c r="B16" s="37"/>
      <c r="C16" s="31">
        <v>910</v>
      </c>
      <c r="D16" s="31" t="s">
        <v>1093</v>
      </c>
      <c r="E16" s="76">
        <v>26</v>
      </c>
      <c r="F16" s="76">
        <v>39</v>
      </c>
      <c r="G16" s="31">
        <v>2035</v>
      </c>
      <c r="H16" s="30"/>
      <c r="I16" s="17"/>
      <c r="J16" s="17"/>
      <c r="K16" s="31"/>
      <c r="L16" s="31" t="s">
        <v>1094</v>
      </c>
      <c r="M16" s="31" t="s">
        <v>1095</v>
      </c>
      <c r="N16" s="31" t="s">
        <v>1093</v>
      </c>
      <c r="O16" s="60" t="s">
        <v>743</v>
      </c>
      <c r="P16" s="67">
        <v>51</v>
      </c>
      <c r="Q16" s="67"/>
      <c r="R16" s="29">
        <v>2035</v>
      </c>
    </row>
    <row r="17" spans="1:18" x14ac:dyDescent="0.25">
      <c r="A17" s="31" t="s">
        <v>1053</v>
      </c>
      <c r="B17" s="37"/>
      <c r="C17" s="31">
        <v>398</v>
      </c>
      <c r="D17" s="31" t="s">
        <v>965</v>
      </c>
      <c r="E17" s="76">
        <v>900</v>
      </c>
      <c r="F17" s="76">
        <v>1357</v>
      </c>
      <c r="G17" s="31">
        <v>2035</v>
      </c>
      <c r="H17" s="13"/>
      <c r="I17" s="17"/>
      <c r="J17" s="17"/>
      <c r="K17" s="31"/>
      <c r="L17" s="34" t="s">
        <v>883</v>
      </c>
      <c r="M17" s="43" t="s">
        <v>884</v>
      </c>
      <c r="N17" s="44" t="s">
        <v>885</v>
      </c>
      <c r="O17" s="60" t="s">
        <v>46</v>
      </c>
      <c r="P17" s="67">
        <v>2630</v>
      </c>
      <c r="Q17" s="66"/>
      <c r="R17" s="34">
        <v>2035</v>
      </c>
    </row>
    <row r="18" spans="1:18" x14ac:dyDescent="0.25">
      <c r="A18" s="37" t="s">
        <v>1058</v>
      </c>
      <c r="B18" s="37"/>
      <c r="C18" s="37">
        <v>399</v>
      </c>
      <c r="D18" s="37" t="s">
        <v>967</v>
      </c>
      <c r="E18" s="75">
        <v>946</v>
      </c>
      <c r="F18" s="75">
        <v>1339</v>
      </c>
      <c r="G18" s="37">
        <v>2035</v>
      </c>
      <c r="H18" s="34"/>
      <c r="I18" s="17"/>
      <c r="J18" s="17"/>
      <c r="K18" s="31"/>
      <c r="L18" s="37" t="s">
        <v>968</v>
      </c>
      <c r="M18" s="37" t="s">
        <v>969</v>
      </c>
      <c r="N18" s="37" t="s">
        <v>970</v>
      </c>
      <c r="O18" s="60" t="s">
        <v>174</v>
      </c>
      <c r="P18" s="66">
        <v>376</v>
      </c>
      <c r="Q18" s="66"/>
      <c r="R18" s="35">
        <v>2035</v>
      </c>
    </row>
    <row r="19" spans="1:18" x14ac:dyDescent="0.25">
      <c r="A19" s="31" t="s">
        <v>892</v>
      </c>
      <c r="B19" s="37"/>
      <c r="C19" s="31">
        <v>510</v>
      </c>
      <c r="D19" s="31" t="s">
        <v>1006</v>
      </c>
      <c r="E19" s="76">
        <v>205</v>
      </c>
      <c r="F19" s="76">
        <v>292</v>
      </c>
      <c r="G19" s="31">
        <v>2035</v>
      </c>
      <c r="H19" s="13"/>
      <c r="I19" s="17"/>
      <c r="J19" s="17"/>
      <c r="K19" s="31"/>
      <c r="L19" s="36" t="s">
        <v>890</v>
      </c>
      <c r="M19" s="36" t="s">
        <v>889</v>
      </c>
      <c r="N19" s="39" t="s">
        <v>1005</v>
      </c>
      <c r="O19" s="39"/>
      <c r="P19" s="66">
        <v>510</v>
      </c>
      <c r="Q19" s="66"/>
      <c r="R19" s="35">
        <v>2035</v>
      </c>
    </row>
    <row r="20" spans="1:18" x14ac:dyDescent="0.25">
      <c r="A20" s="37" t="s">
        <v>892</v>
      </c>
      <c r="B20" s="37"/>
      <c r="C20" s="37">
        <v>520</v>
      </c>
      <c r="D20" s="37" t="s">
        <v>1008</v>
      </c>
      <c r="E20" s="75">
        <v>267</v>
      </c>
      <c r="F20" s="75">
        <v>402</v>
      </c>
      <c r="G20" s="37">
        <v>2035</v>
      </c>
      <c r="H20" s="34"/>
      <c r="I20" s="17"/>
      <c r="J20" s="17"/>
      <c r="K20" s="31"/>
      <c r="L20" s="37" t="s">
        <v>1009</v>
      </c>
      <c r="M20" s="37" t="s">
        <v>1010</v>
      </c>
      <c r="N20" s="37" t="s">
        <v>1318</v>
      </c>
      <c r="O20" s="37" t="s">
        <v>427</v>
      </c>
      <c r="P20" s="66">
        <v>274</v>
      </c>
      <c r="Q20" s="66"/>
      <c r="R20" s="35">
        <v>2035</v>
      </c>
    </row>
    <row r="21" spans="1:18" x14ac:dyDescent="0.25">
      <c r="A21" s="31" t="s">
        <v>892</v>
      </c>
      <c r="B21" s="37"/>
      <c r="C21" s="31">
        <v>562</v>
      </c>
      <c r="D21" s="31" t="s">
        <v>1027</v>
      </c>
      <c r="E21" s="76">
        <v>2333</v>
      </c>
      <c r="F21" s="76">
        <v>4028</v>
      </c>
      <c r="G21" s="31">
        <v>2035</v>
      </c>
      <c r="H21" s="13"/>
      <c r="I21" s="17"/>
      <c r="J21" s="17"/>
      <c r="K21" s="31"/>
      <c r="L21" t="s">
        <v>1039</v>
      </c>
      <c r="M21" s="31" t="s">
        <v>1037</v>
      </c>
      <c r="N21" s="31" t="s">
        <v>1040</v>
      </c>
      <c r="O21" s="60" t="s">
        <v>1041</v>
      </c>
      <c r="P21" s="67">
        <v>12660</v>
      </c>
      <c r="Q21" s="67"/>
      <c r="R21" s="29">
        <v>2035</v>
      </c>
    </row>
    <row r="22" spans="1:18" x14ac:dyDescent="0.25">
      <c r="A22" s="31" t="s">
        <v>1028</v>
      </c>
      <c r="B22" s="37"/>
      <c r="C22" s="31" t="s">
        <v>933</v>
      </c>
      <c r="D22" s="31" t="s">
        <v>1099</v>
      </c>
      <c r="E22" s="76">
        <v>95</v>
      </c>
      <c r="F22" s="76">
        <v>143</v>
      </c>
      <c r="G22" s="31">
        <v>2035</v>
      </c>
      <c r="H22" s="30"/>
      <c r="I22" s="17"/>
      <c r="J22" s="17"/>
      <c r="K22" s="31"/>
      <c r="L22" t="s">
        <v>1118</v>
      </c>
      <c r="M22" s="31" t="s">
        <v>1119</v>
      </c>
      <c r="N22" s="31" t="s">
        <v>1119</v>
      </c>
      <c r="O22" s="31" t="s">
        <v>43</v>
      </c>
      <c r="P22" s="67">
        <v>200</v>
      </c>
      <c r="Q22" s="67"/>
      <c r="R22" s="29">
        <v>2035</v>
      </c>
    </row>
    <row r="23" spans="1:18" x14ac:dyDescent="0.25">
      <c r="A23" s="31" t="s">
        <v>933</v>
      </c>
      <c r="B23" s="37"/>
      <c r="C23" s="31" t="s">
        <v>933</v>
      </c>
      <c r="D23" s="31" t="s">
        <v>1100</v>
      </c>
      <c r="E23" s="76">
        <v>0</v>
      </c>
      <c r="F23" s="76">
        <v>0</v>
      </c>
      <c r="G23" s="31">
        <v>2035</v>
      </c>
      <c r="H23" s="30"/>
      <c r="I23" s="17"/>
      <c r="J23" s="17"/>
      <c r="K23" s="31"/>
      <c r="L23" s="54" t="s">
        <v>1135</v>
      </c>
      <c r="M23" s="31" t="s">
        <v>1124</v>
      </c>
      <c r="N23" s="31" t="s">
        <v>1127</v>
      </c>
      <c r="O23" s="31"/>
      <c r="P23" s="67" t="s">
        <v>1128</v>
      </c>
      <c r="Q23" s="67"/>
      <c r="R23" s="29">
        <v>2035</v>
      </c>
    </row>
    <row r="24" spans="1:18" x14ac:dyDescent="0.25">
      <c r="A24" s="31" t="s">
        <v>901</v>
      </c>
      <c r="B24" s="37"/>
      <c r="C24" s="31">
        <v>235</v>
      </c>
      <c r="D24" s="31" t="s">
        <v>940</v>
      </c>
      <c r="E24" s="76">
        <v>98</v>
      </c>
      <c r="F24" s="76">
        <v>198</v>
      </c>
      <c r="G24" s="31">
        <v>2050</v>
      </c>
      <c r="H24" s="30"/>
      <c r="I24" s="17"/>
      <c r="J24" s="17"/>
      <c r="K24" s="31"/>
      <c r="L24" s="31" t="s">
        <v>941</v>
      </c>
      <c r="M24" s="31" t="s">
        <v>942</v>
      </c>
      <c r="N24" s="31" t="s">
        <v>943</v>
      </c>
      <c r="O24" s="61" t="s">
        <v>944</v>
      </c>
      <c r="P24" s="67">
        <v>34</v>
      </c>
      <c r="Q24" s="67"/>
      <c r="R24" s="29">
        <v>2035</v>
      </c>
    </row>
    <row r="25" spans="1:18" x14ac:dyDescent="0.25">
      <c r="A25" s="31" t="s">
        <v>901</v>
      </c>
      <c r="B25" s="37"/>
      <c r="C25" s="31">
        <v>440</v>
      </c>
      <c r="D25" s="31" t="s">
        <v>975</v>
      </c>
      <c r="E25" s="76">
        <v>51</v>
      </c>
      <c r="F25" s="76">
        <v>104</v>
      </c>
      <c r="G25" s="31">
        <v>2050</v>
      </c>
      <c r="H25" s="30"/>
      <c r="I25" s="17"/>
      <c r="J25" s="17"/>
      <c r="K25" s="31"/>
      <c r="L25" s="31" t="s">
        <v>976</v>
      </c>
      <c r="M25" s="31" t="s">
        <v>977</v>
      </c>
      <c r="N25" s="31" t="s">
        <v>978</v>
      </c>
      <c r="O25" s="60" t="s">
        <v>973</v>
      </c>
      <c r="P25" s="67">
        <v>71</v>
      </c>
      <c r="Q25" s="67"/>
      <c r="R25" s="29">
        <v>2035</v>
      </c>
    </row>
    <row r="26" spans="1:18" x14ac:dyDescent="0.25">
      <c r="A26" s="31" t="s">
        <v>901</v>
      </c>
      <c r="B26" s="37"/>
      <c r="C26" s="31">
        <v>471</v>
      </c>
      <c r="D26" s="31" t="s">
        <v>984</v>
      </c>
      <c r="E26" s="76">
        <v>32</v>
      </c>
      <c r="F26" s="76">
        <v>80</v>
      </c>
      <c r="G26" s="31">
        <v>2050</v>
      </c>
      <c r="H26" s="30"/>
      <c r="I26" s="17"/>
      <c r="J26" s="17"/>
      <c r="K26" s="31"/>
      <c r="L26" s="31" t="s">
        <v>985</v>
      </c>
      <c r="M26" s="31" t="s">
        <v>986</v>
      </c>
      <c r="N26" s="31" t="s">
        <v>984</v>
      </c>
      <c r="O26" s="31" t="s">
        <v>427</v>
      </c>
      <c r="P26" s="67">
        <v>85</v>
      </c>
      <c r="Q26" s="67"/>
      <c r="R26" s="29">
        <v>2035</v>
      </c>
    </row>
    <row r="27" spans="1:18" x14ac:dyDescent="0.25">
      <c r="A27" s="31" t="s">
        <v>901</v>
      </c>
      <c r="B27" s="37"/>
      <c r="C27" s="31">
        <v>474</v>
      </c>
      <c r="D27" s="31" t="s">
        <v>993</v>
      </c>
      <c r="E27" s="76">
        <v>50</v>
      </c>
      <c r="F27" s="76">
        <v>127</v>
      </c>
      <c r="G27" s="31">
        <v>2050</v>
      </c>
      <c r="H27" s="30"/>
      <c r="I27" s="17"/>
      <c r="J27" s="17"/>
      <c r="K27" s="31"/>
      <c r="L27" s="31" t="s">
        <v>994</v>
      </c>
      <c r="M27" s="31" t="s">
        <v>995</v>
      </c>
      <c r="N27" s="31" t="s">
        <v>996</v>
      </c>
      <c r="O27" s="60" t="s">
        <v>73</v>
      </c>
      <c r="P27" s="67">
        <v>71</v>
      </c>
      <c r="Q27" s="67"/>
      <c r="R27" s="29">
        <v>2035</v>
      </c>
    </row>
    <row r="28" spans="1:18" x14ac:dyDescent="0.25">
      <c r="A28" s="31" t="s">
        <v>901</v>
      </c>
      <c r="B28" s="37"/>
      <c r="C28" s="31">
        <v>477</v>
      </c>
      <c r="D28" s="31" t="s">
        <v>997</v>
      </c>
      <c r="E28" s="76">
        <v>80</v>
      </c>
      <c r="F28" s="76">
        <v>161</v>
      </c>
      <c r="G28" s="31">
        <v>2050</v>
      </c>
      <c r="H28" s="30"/>
      <c r="I28" s="17"/>
      <c r="J28" s="17"/>
      <c r="K28" s="31"/>
      <c r="L28" s="31" t="s">
        <v>998</v>
      </c>
      <c r="M28" s="31" t="s">
        <v>999</v>
      </c>
      <c r="N28" s="31" t="s">
        <v>1000</v>
      </c>
      <c r="O28" s="60" t="s">
        <v>73</v>
      </c>
      <c r="P28" s="67">
        <v>108</v>
      </c>
      <c r="Q28" s="67"/>
      <c r="R28" s="29">
        <v>2035</v>
      </c>
    </row>
    <row r="29" spans="1:18" x14ac:dyDescent="0.25">
      <c r="A29" s="31" t="s">
        <v>901</v>
      </c>
      <c r="B29" s="37"/>
      <c r="C29" s="31">
        <v>637</v>
      </c>
      <c r="D29" s="31" t="s">
        <v>1060</v>
      </c>
      <c r="E29" s="76">
        <v>33</v>
      </c>
      <c r="F29" s="76">
        <v>66</v>
      </c>
      <c r="G29" s="31">
        <v>2050</v>
      </c>
      <c r="H29" s="30"/>
      <c r="I29" s="17"/>
      <c r="J29" s="17"/>
      <c r="K29" s="31"/>
      <c r="L29" s="31" t="s">
        <v>1061</v>
      </c>
      <c r="M29" s="31" t="s">
        <v>1062</v>
      </c>
      <c r="N29" s="31" t="s">
        <v>1063</v>
      </c>
      <c r="O29" s="60" t="s">
        <v>129</v>
      </c>
      <c r="P29" s="67">
        <v>103</v>
      </c>
      <c r="Q29" s="67"/>
      <c r="R29" s="29">
        <v>2035</v>
      </c>
    </row>
    <row r="30" spans="1:18" ht="30" x14ac:dyDescent="0.25">
      <c r="A30" s="31" t="s">
        <v>901</v>
      </c>
      <c r="B30" s="37"/>
      <c r="C30" s="31">
        <v>870</v>
      </c>
      <c r="D30" s="31" t="s">
        <v>1077</v>
      </c>
      <c r="E30" s="76">
        <v>7</v>
      </c>
      <c r="F30" s="76">
        <v>17</v>
      </c>
      <c r="G30" s="31">
        <v>2050</v>
      </c>
      <c r="H30" s="30"/>
      <c r="I30" s="17"/>
      <c r="J30" s="17"/>
      <c r="K30" s="31"/>
      <c r="L30" s="31" t="s">
        <v>1078</v>
      </c>
      <c r="M30" s="31" t="s">
        <v>1079</v>
      </c>
      <c r="N30" s="31" t="s">
        <v>1080</v>
      </c>
      <c r="O30" s="60" t="s">
        <v>1081</v>
      </c>
      <c r="P30" s="67">
        <v>62</v>
      </c>
      <c r="Q30" s="67"/>
      <c r="R30" s="29">
        <v>2035</v>
      </c>
    </row>
    <row r="31" spans="1:18" ht="30" x14ac:dyDescent="0.25">
      <c r="A31" s="31" t="s">
        <v>901</v>
      </c>
      <c r="B31" s="37"/>
      <c r="C31" s="31">
        <v>890</v>
      </c>
      <c r="D31" s="31" t="s">
        <v>1082</v>
      </c>
      <c r="E31" s="76">
        <v>12</v>
      </c>
      <c r="F31" s="76">
        <v>29</v>
      </c>
      <c r="G31" s="31">
        <v>2050</v>
      </c>
      <c r="H31" s="30"/>
      <c r="I31" s="17"/>
      <c r="J31" s="17"/>
      <c r="K31" s="31"/>
      <c r="L31" s="31" t="s">
        <v>1083</v>
      </c>
      <c r="M31" s="31" t="s">
        <v>1084</v>
      </c>
      <c r="N31" s="31" t="s">
        <v>1085</v>
      </c>
      <c r="O31" s="60" t="s">
        <v>1086</v>
      </c>
      <c r="P31" s="67">
        <v>107</v>
      </c>
      <c r="Q31" s="67"/>
      <c r="R31" s="29">
        <v>2035</v>
      </c>
    </row>
    <row r="32" spans="1:18" x14ac:dyDescent="0.25">
      <c r="A32" s="31" t="s">
        <v>892</v>
      </c>
      <c r="B32" s="37"/>
      <c r="C32" s="31">
        <v>530</v>
      </c>
      <c r="D32" s="31" t="s">
        <v>1014</v>
      </c>
      <c r="E32" s="67" t="s">
        <v>477</v>
      </c>
      <c r="F32" s="67" t="s">
        <v>477</v>
      </c>
      <c r="G32" s="31">
        <v>2050</v>
      </c>
      <c r="H32" s="30"/>
      <c r="I32" s="17"/>
      <c r="J32" s="17"/>
      <c r="K32" s="31"/>
      <c r="L32" s="31" t="s">
        <v>1015</v>
      </c>
      <c r="M32" s="31" t="s">
        <v>1016</v>
      </c>
      <c r="N32" s="31" t="s">
        <v>1017</v>
      </c>
      <c r="O32" s="61" t="s">
        <v>1018</v>
      </c>
      <c r="P32" s="67">
        <v>384</v>
      </c>
      <c r="Q32" s="67"/>
      <c r="R32" s="29">
        <v>2035</v>
      </c>
    </row>
    <row r="33" spans="1:18" x14ac:dyDescent="0.25">
      <c r="A33" s="31"/>
      <c r="B33" s="37"/>
      <c r="C33" s="31"/>
      <c r="D33" s="31"/>
      <c r="E33" s="76"/>
      <c r="F33" s="76"/>
      <c r="G33" s="31"/>
      <c r="H33" s="28"/>
      <c r="I33" s="17"/>
      <c r="J33" s="17"/>
      <c r="K33" s="31"/>
      <c r="L33" s="13" t="s">
        <v>898</v>
      </c>
      <c r="M33" s="39" t="s">
        <v>895</v>
      </c>
      <c r="N33" s="39" t="s">
        <v>899</v>
      </c>
      <c r="O33" s="60" t="s">
        <v>900</v>
      </c>
      <c r="P33" s="67">
        <v>146</v>
      </c>
      <c r="Q33" s="67"/>
      <c r="R33" s="13">
        <v>2035</v>
      </c>
    </row>
    <row r="34" spans="1:18" x14ac:dyDescent="0.25">
      <c r="A34" s="31"/>
      <c r="B34" s="37"/>
      <c r="C34" s="31"/>
      <c r="D34" s="31"/>
      <c r="E34" s="76"/>
      <c r="F34" s="76"/>
      <c r="G34" s="31"/>
      <c r="H34" s="30"/>
      <c r="I34" s="17"/>
      <c r="J34" s="17"/>
      <c r="K34" s="31"/>
      <c r="L34" s="54" t="s">
        <v>903</v>
      </c>
      <c r="M34" s="31" t="s">
        <v>904</v>
      </c>
      <c r="N34" s="31" t="s">
        <v>905</v>
      </c>
      <c r="O34" s="60" t="s">
        <v>906</v>
      </c>
      <c r="P34" s="67">
        <v>73</v>
      </c>
      <c r="Q34" s="67"/>
      <c r="R34" s="29">
        <v>2035</v>
      </c>
    </row>
    <row r="35" spans="1:18" x14ac:dyDescent="0.25">
      <c r="A35" s="31"/>
      <c r="B35" s="37"/>
      <c r="C35" s="31"/>
      <c r="D35" s="31"/>
      <c r="E35" s="76"/>
      <c r="F35" s="76"/>
      <c r="G35" s="31"/>
      <c r="H35" s="30"/>
      <c r="I35" s="17"/>
      <c r="J35" s="17"/>
      <c r="K35" s="31"/>
      <c r="L35" s="54" t="s">
        <v>945</v>
      </c>
      <c r="M35" s="31" t="s">
        <v>946</v>
      </c>
      <c r="N35" s="31" t="s">
        <v>947</v>
      </c>
      <c r="O35" s="60" t="s">
        <v>948</v>
      </c>
      <c r="P35" s="67">
        <v>54</v>
      </c>
      <c r="Q35" s="67"/>
      <c r="R35" s="13">
        <v>2035</v>
      </c>
    </row>
    <row r="36" spans="1:18" x14ac:dyDescent="0.25">
      <c r="A36" s="31"/>
      <c r="B36" s="37"/>
      <c r="C36" s="31"/>
      <c r="D36" s="31"/>
      <c r="E36" s="76"/>
      <c r="F36" s="76"/>
      <c r="G36" s="31"/>
      <c r="H36" s="30"/>
      <c r="I36" s="17"/>
      <c r="J36" s="17"/>
      <c r="K36" s="31"/>
      <c r="L36" s="54" t="s">
        <v>949</v>
      </c>
      <c r="M36" s="31" t="s">
        <v>950</v>
      </c>
      <c r="N36" s="31" t="s">
        <v>947</v>
      </c>
      <c r="O36" s="60" t="s">
        <v>948</v>
      </c>
      <c r="P36" s="67">
        <v>78</v>
      </c>
      <c r="Q36" s="67"/>
      <c r="R36" s="13">
        <v>2035</v>
      </c>
    </row>
    <row r="37" spans="1:18" x14ac:dyDescent="0.25">
      <c r="A37" s="31"/>
      <c r="B37" s="37"/>
      <c r="C37" s="31"/>
      <c r="D37" s="31"/>
      <c r="E37" s="76"/>
      <c r="F37" s="76"/>
      <c r="G37" s="31"/>
      <c r="H37" s="30"/>
      <c r="I37" s="17"/>
      <c r="J37" s="17"/>
      <c r="K37" s="31"/>
      <c r="L37" s="54" t="s">
        <v>954</v>
      </c>
      <c r="M37" s="31" t="s">
        <v>952</v>
      </c>
      <c r="N37" s="31" t="s">
        <v>955</v>
      </c>
      <c r="O37" s="60" t="s">
        <v>956</v>
      </c>
      <c r="P37" s="67">
        <v>69</v>
      </c>
      <c r="Q37" s="67"/>
      <c r="R37" s="29">
        <v>2035</v>
      </c>
    </row>
    <row r="38" spans="1:18" x14ac:dyDescent="0.25">
      <c r="A38" s="31"/>
      <c r="B38" s="37"/>
      <c r="C38" s="31"/>
      <c r="D38" s="31"/>
      <c r="E38" s="76"/>
      <c r="F38" s="76"/>
      <c r="G38" s="31"/>
      <c r="H38" s="30"/>
      <c r="I38" s="17"/>
      <c r="J38" s="17"/>
      <c r="K38" s="31"/>
      <c r="L38" s="54" t="s">
        <v>960</v>
      </c>
      <c r="M38" s="31" t="s">
        <v>961</v>
      </c>
      <c r="N38" s="31" t="s">
        <v>962</v>
      </c>
      <c r="O38" s="60" t="s">
        <v>963</v>
      </c>
      <c r="P38" s="67">
        <v>91</v>
      </c>
      <c r="Q38" s="67"/>
      <c r="R38" s="29">
        <v>2035</v>
      </c>
    </row>
    <row r="39" spans="1:18" x14ac:dyDescent="0.25">
      <c r="A39" s="31"/>
      <c r="B39" s="37"/>
      <c r="C39" s="31"/>
      <c r="D39" s="31"/>
      <c r="E39" s="76"/>
      <c r="F39" s="76"/>
      <c r="G39" s="31"/>
      <c r="H39" s="30"/>
      <c r="I39" s="17"/>
      <c r="J39" s="17"/>
      <c r="K39" s="31"/>
      <c r="L39" s="54" t="s">
        <v>979</v>
      </c>
      <c r="M39" s="31" t="s">
        <v>980</v>
      </c>
      <c r="N39" s="31" t="s">
        <v>981</v>
      </c>
      <c r="O39" s="60" t="s">
        <v>973</v>
      </c>
      <c r="P39" s="67">
        <v>31</v>
      </c>
      <c r="Q39" s="67"/>
      <c r="R39" s="29">
        <v>2035</v>
      </c>
    </row>
    <row r="40" spans="1:18" x14ac:dyDescent="0.25">
      <c r="A40" s="31"/>
      <c r="B40" s="37"/>
      <c r="C40" s="31"/>
      <c r="D40" s="31"/>
      <c r="E40" s="76"/>
      <c r="F40" s="76"/>
      <c r="G40" s="31"/>
      <c r="H40" s="30"/>
      <c r="I40" s="17"/>
      <c r="J40" s="17"/>
      <c r="K40" s="31"/>
      <c r="L40" s="54" t="s">
        <v>1046</v>
      </c>
      <c r="M40" s="31" t="s">
        <v>1047</v>
      </c>
      <c r="N40" s="31" t="s">
        <v>1048</v>
      </c>
      <c r="O40" s="60" t="s">
        <v>129</v>
      </c>
      <c r="P40" s="67">
        <v>197</v>
      </c>
      <c r="Q40" s="67"/>
      <c r="R40" s="29">
        <v>2035</v>
      </c>
    </row>
    <row r="41" spans="1:18" x14ac:dyDescent="0.25">
      <c r="A41" s="31"/>
      <c r="B41" s="37"/>
      <c r="C41" s="31"/>
      <c r="D41" s="31"/>
      <c r="E41" s="76"/>
      <c r="F41" s="76"/>
      <c r="G41" s="31"/>
      <c r="H41" s="30"/>
      <c r="I41" s="17"/>
      <c r="J41" s="17"/>
      <c r="K41" s="31"/>
      <c r="L41" s="54" t="s">
        <v>1049</v>
      </c>
      <c r="M41" s="31" t="s">
        <v>1050</v>
      </c>
      <c r="N41" s="31" t="s">
        <v>1051</v>
      </c>
      <c r="O41" s="60" t="s">
        <v>1052</v>
      </c>
      <c r="P41" s="67">
        <v>36</v>
      </c>
      <c r="Q41" s="67"/>
      <c r="R41" s="29">
        <v>2035</v>
      </c>
    </row>
    <row r="42" spans="1:18" x14ac:dyDescent="0.25">
      <c r="A42" s="31"/>
      <c r="B42" s="37"/>
      <c r="C42" s="31"/>
      <c r="D42" s="31"/>
      <c r="E42" s="76"/>
      <c r="F42" s="76"/>
      <c r="G42" s="31"/>
      <c r="H42" s="30"/>
      <c r="I42" s="17"/>
      <c r="J42" s="17"/>
      <c r="K42" s="31"/>
      <c r="L42" s="54" t="s">
        <v>1068</v>
      </c>
      <c r="M42" s="31" t="s">
        <v>1069</v>
      </c>
      <c r="N42" s="31" t="s">
        <v>1070</v>
      </c>
      <c r="O42" s="60" t="s">
        <v>79</v>
      </c>
      <c r="P42" s="67">
        <v>28</v>
      </c>
      <c r="Q42" s="67"/>
      <c r="R42" s="29">
        <v>2035</v>
      </c>
    </row>
    <row r="43" spans="1:18" x14ac:dyDescent="0.25">
      <c r="A43" s="31"/>
      <c r="B43" s="37"/>
      <c r="C43" s="37"/>
      <c r="D43" s="37"/>
      <c r="E43" s="75"/>
      <c r="F43" s="75"/>
      <c r="G43" s="37"/>
      <c r="H43" s="34"/>
      <c r="I43" s="17"/>
      <c r="J43" s="17"/>
      <c r="K43" s="31"/>
      <c r="L43" s="37" t="s">
        <v>1088</v>
      </c>
      <c r="M43" s="37" t="s">
        <v>1089</v>
      </c>
      <c r="N43" s="37" t="s">
        <v>1090</v>
      </c>
      <c r="O43" s="60" t="s">
        <v>148</v>
      </c>
      <c r="P43" s="66">
        <v>22</v>
      </c>
      <c r="Q43" s="66"/>
      <c r="R43" s="35">
        <v>2035</v>
      </c>
    </row>
    <row r="44" spans="1:18" x14ac:dyDescent="0.25">
      <c r="A44" s="31"/>
      <c r="B44" s="37"/>
      <c r="C44" s="31"/>
      <c r="D44" s="31"/>
      <c r="E44" s="76"/>
      <c r="F44" s="76"/>
      <c r="G44" s="31"/>
      <c r="H44" s="28"/>
      <c r="I44" s="17"/>
      <c r="J44" s="17"/>
      <c r="K44" s="31"/>
      <c r="L44" s="36" t="s">
        <v>1091</v>
      </c>
      <c r="M44" s="36" t="s">
        <v>1089</v>
      </c>
      <c r="N44" s="37" t="s">
        <v>1092</v>
      </c>
      <c r="O44" s="60" t="s">
        <v>148</v>
      </c>
      <c r="P44" s="66">
        <v>6</v>
      </c>
      <c r="Q44" s="66"/>
      <c r="R44" s="34">
        <v>2035</v>
      </c>
    </row>
    <row r="45" spans="1:18" x14ac:dyDescent="0.25">
      <c r="A45" s="31"/>
      <c r="B45" s="37"/>
      <c r="C45" s="31"/>
      <c r="D45" s="31"/>
      <c r="E45" s="76"/>
      <c r="F45" s="76"/>
      <c r="G45" s="31"/>
      <c r="H45" s="30"/>
      <c r="I45" s="17"/>
      <c r="J45" s="17"/>
      <c r="K45" s="31"/>
      <c r="L45" s="54" t="s">
        <v>1111</v>
      </c>
      <c r="M45" s="31" t="s">
        <v>1112</v>
      </c>
      <c r="N45" s="31" t="s">
        <v>1113</v>
      </c>
      <c r="O45" s="60" t="s">
        <v>98</v>
      </c>
      <c r="P45" s="67">
        <v>1398</v>
      </c>
      <c r="Q45" s="67"/>
      <c r="R45" s="29">
        <v>2035</v>
      </c>
    </row>
    <row r="46" spans="1:18" x14ac:dyDescent="0.25">
      <c r="A46" s="31"/>
      <c r="B46" s="37"/>
      <c r="C46" s="31"/>
      <c r="D46" s="31"/>
      <c r="E46" s="76"/>
      <c r="F46" s="76"/>
      <c r="G46" s="31"/>
      <c r="H46" s="30"/>
      <c r="I46" s="17"/>
      <c r="J46" s="17"/>
      <c r="K46" s="31"/>
      <c r="L46" s="54" t="s">
        <v>1114</v>
      </c>
      <c r="M46" s="31" t="s">
        <v>1115</v>
      </c>
      <c r="N46" s="31" t="s">
        <v>1116</v>
      </c>
      <c r="O46" s="60" t="s">
        <v>1117</v>
      </c>
      <c r="P46" s="67" t="s">
        <v>477</v>
      </c>
      <c r="Q46" s="67"/>
      <c r="R46" s="29">
        <v>2035</v>
      </c>
    </row>
    <row r="47" spans="1:18" x14ac:dyDescent="0.25">
      <c r="A47" s="31"/>
      <c r="B47" s="37"/>
      <c r="C47" s="31"/>
      <c r="D47" s="31"/>
      <c r="E47" s="76"/>
      <c r="F47" s="76"/>
      <c r="G47" s="31"/>
      <c r="H47" s="30"/>
      <c r="I47" s="17"/>
      <c r="J47" s="17"/>
      <c r="K47" s="31"/>
      <c r="L47" s="54" t="s">
        <v>1134</v>
      </c>
      <c r="M47" s="31" t="s">
        <v>1124</v>
      </c>
      <c r="N47" s="31" t="s">
        <v>1125</v>
      </c>
      <c r="O47" s="31"/>
      <c r="P47" s="67">
        <v>982</v>
      </c>
      <c r="Q47" s="67"/>
      <c r="R47" s="29">
        <v>2035</v>
      </c>
    </row>
    <row r="48" spans="1:18" x14ac:dyDescent="0.25">
      <c r="A48" s="31"/>
      <c r="B48" s="37"/>
      <c r="C48" s="31"/>
      <c r="D48" s="31"/>
      <c r="E48" s="76"/>
      <c r="F48" s="76"/>
      <c r="G48" s="31"/>
      <c r="H48" s="30"/>
      <c r="I48" s="17"/>
      <c r="J48" s="17"/>
      <c r="K48" s="31"/>
      <c r="L48" s="54" t="s">
        <v>1136</v>
      </c>
      <c r="M48" s="31" t="s">
        <v>1124</v>
      </c>
      <c r="N48" s="31" t="s">
        <v>1130</v>
      </c>
      <c r="O48" s="31"/>
      <c r="P48" s="67">
        <v>1033</v>
      </c>
      <c r="Q48" s="67"/>
      <c r="R48" s="29">
        <v>2035</v>
      </c>
    </row>
    <row r="49" spans="1:18" x14ac:dyDescent="0.25">
      <c r="A49" s="31"/>
      <c r="B49" s="37"/>
      <c r="C49" s="31"/>
      <c r="D49" s="31"/>
      <c r="E49" s="76"/>
      <c r="F49" s="76"/>
      <c r="G49" s="31"/>
      <c r="H49" s="30"/>
      <c r="I49" s="17"/>
      <c r="J49" s="17"/>
      <c r="K49" s="31"/>
      <c r="L49" s="54" t="s">
        <v>1137</v>
      </c>
      <c r="M49" s="31" t="s">
        <v>1124</v>
      </c>
      <c r="N49" s="31" t="s">
        <v>1132</v>
      </c>
      <c r="O49" s="31"/>
      <c r="P49" s="67">
        <v>344</v>
      </c>
      <c r="Q49" s="67"/>
      <c r="R49" s="29">
        <v>2035</v>
      </c>
    </row>
    <row r="50" spans="1:18" x14ac:dyDescent="0.25">
      <c r="A50" s="31"/>
      <c r="B50" s="37"/>
      <c r="C50" s="31"/>
      <c r="D50" s="31"/>
      <c r="E50" s="76"/>
      <c r="F50" s="76"/>
      <c r="G50" s="31"/>
      <c r="H50" s="30"/>
      <c r="I50" s="17"/>
      <c r="J50" s="17"/>
      <c r="K50" s="31"/>
      <c r="L50" s="54" t="s">
        <v>477</v>
      </c>
      <c r="M50" s="31" t="s">
        <v>1124</v>
      </c>
      <c r="N50" s="31" t="s">
        <v>1133</v>
      </c>
      <c r="O50" s="31"/>
      <c r="P50" s="67">
        <v>5433</v>
      </c>
      <c r="Q50" s="67"/>
      <c r="R50" s="29">
        <v>2035</v>
      </c>
    </row>
    <row r="51" spans="1:18" x14ac:dyDescent="0.25">
      <c r="A51" s="31" t="s">
        <v>901</v>
      </c>
      <c r="B51" s="37"/>
      <c r="C51" s="31">
        <v>635</v>
      </c>
      <c r="D51" s="31" t="s">
        <v>1054</v>
      </c>
      <c r="E51" s="76">
        <v>56</v>
      </c>
      <c r="F51" s="76">
        <v>98</v>
      </c>
      <c r="G51" s="31">
        <v>2035</v>
      </c>
      <c r="H51" s="30"/>
      <c r="I51" s="17"/>
      <c r="J51" s="17"/>
      <c r="K51" s="31"/>
      <c r="L51" s="31" t="s">
        <v>1055</v>
      </c>
      <c r="M51" s="31" t="s">
        <v>1056</v>
      </c>
      <c r="N51" s="31" t="s">
        <v>1057</v>
      </c>
      <c r="O51" s="60" t="s">
        <v>148</v>
      </c>
      <c r="P51" s="67">
        <v>116</v>
      </c>
      <c r="Q51" s="67"/>
      <c r="R51" s="29">
        <v>2050</v>
      </c>
    </row>
    <row r="52" spans="1:18" x14ac:dyDescent="0.25">
      <c r="A52" s="31" t="s">
        <v>901</v>
      </c>
      <c r="B52" s="37"/>
      <c r="C52" s="31">
        <v>638</v>
      </c>
      <c r="D52" s="31" t="s">
        <v>1064</v>
      </c>
      <c r="E52" s="76">
        <v>38</v>
      </c>
      <c r="F52" s="76">
        <v>67</v>
      </c>
      <c r="G52" s="31">
        <v>2035</v>
      </c>
      <c r="H52" s="30"/>
      <c r="I52" s="17"/>
      <c r="J52" s="17"/>
      <c r="K52" s="31"/>
      <c r="L52" s="31" t="s">
        <v>1065</v>
      </c>
      <c r="M52" s="31" t="s">
        <v>1066</v>
      </c>
      <c r="N52" s="31" t="s">
        <v>1067</v>
      </c>
      <c r="O52" s="60" t="s">
        <v>148</v>
      </c>
      <c r="P52" s="67">
        <v>91</v>
      </c>
      <c r="Q52" s="67"/>
      <c r="R52" s="29">
        <v>2050</v>
      </c>
    </row>
    <row r="53" spans="1:18" x14ac:dyDescent="0.25">
      <c r="A53" s="31" t="s">
        <v>901</v>
      </c>
      <c r="B53" s="37"/>
      <c r="C53" s="31">
        <v>103</v>
      </c>
      <c r="D53" s="31" t="s">
        <v>926</v>
      </c>
      <c r="E53" s="76">
        <v>67</v>
      </c>
      <c r="F53" s="76">
        <v>135</v>
      </c>
      <c r="G53" s="31">
        <v>2050</v>
      </c>
      <c r="H53" s="30"/>
      <c r="I53" s="17"/>
      <c r="J53" s="17"/>
      <c r="K53" s="31"/>
      <c r="L53" s="31" t="s">
        <v>927</v>
      </c>
      <c r="M53" s="45" t="s">
        <v>928</v>
      </c>
      <c r="N53" s="31" t="s">
        <v>929</v>
      </c>
      <c r="O53" s="60" t="s">
        <v>174</v>
      </c>
      <c r="P53" s="67">
        <v>53</v>
      </c>
      <c r="Q53" s="67"/>
      <c r="R53" s="29">
        <v>2050</v>
      </c>
    </row>
    <row r="54" spans="1:18" x14ac:dyDescent="0.25">
      <c r="A54" s="31" t="s">
        <v>1053</v>
      </c>
      <c r="B54" s="37"/>
      <c r="C54" s="31">
        <v>398</v>
      </c>
      <c r="D54" s="31" t="s">
        <v>966</v>
      </c>
      <c r="E54" s="76">
        <v>1365</v>
      </c>
      <c r="F54" s="76">
        <v>3372</v>
      </c>
      <c r="G54" s="31">
        <v>2050</v>
      </c>
      <c r="H54" s="30"/>
      <c r="I54" s="17"/>
      <c r="J54" s="17"/>
      <c r="K54" s="31"/>
      <c r="L54" s="37" t="s">
        <v>881</v>
      </c>
      <c r="M54" s="135" t="s">
        <v>884</v>
      </c>
      <c r="N54" s="55" t="s">
        <v>882</v>
      </c>
      <c r="O54" s="60" t="s">
        <v>461</v>
      </c>
      <c r="P54" s="66">
        <v>6651</v>
      </c>
      <c r="Q54" s="66"/>
      <c r="R54" s="35">
        <v>2050</v>
      </c>
    </row>
    <row r="55" spans="1:18" x14ac:dyDescent="0.25">
      <c r="A55" s="31" t="s">
        <v>1058</v>
      </c>
      <c r="B55" s="37"/>
      <c r="C55" s="31">
        <v>399</v>
      </c>
      <c r="D55" s="31" t="s">
        <v>974</v>
      </c>
      <c r="E55" s="76">
        <v>176</v>
      </c>
      <c r="F55" s="76">
        <v>437</v>
      </c>
      <c r="G55" s="31">
        <v>2050</v>
      </c>
      <c r="H55" s="30"/>
      <c r="I55" s="17"/>
      <c r="J55" s="17"/>
      <c r="K55" s="31"/>
      <c r="L55" s="36" t="s">
        <v>971</v>
      </c>
      <c r="M55" s="43" t="s">
        <v>969</v>
      </c>
      <c r="N55" s="57" t="s">
        <v>972</v>
      </c>
      <c r="O55" s="60" t="s">
        <v>973</v>
      </c>
      <c r="P55" s="66">
        <v>376</v>
      </c>
      <c r="Q55" s="66"/>
      <c r="R55" s="35">
        <v>2050</v>
      </c>
    </row>
    <row r="56" spans="1:18" x14ac:dyDescent="0.25">
      <c r="A56" s="31" t="s">
        <v>892</v>
      </c>
      <c r="B56" s="37"/>
      <c r="C56" s="31">
        <v>510</v>
      </c>
      <c r="D56" s="31" t="s">
        <v>1007</v>
      </c>
      <c r="E56" s="76">
        <v>226</v>
      </c>
      <c r="F56" s="76">
        <v>449</v>
      </c>
      <c r="G56" s="31">
        <v>2050</v>
      </c>
      <c r="H56" s="30"/>
      <c r="I56" s="17"/>
      <c r="J56" s="17"/>
      <c r="K56" s="31"/>
      <c r="L56" s="31" t="s">
        <v>888</v>
      </c>
      <c r="M56" s="31" t="s">
        <v>889</v>
      </c>
      <c r="N56" s="31" t="s">
        <v>1003</v>
      </c>
      <c r="O56" s="60" t="s">
        <v>1004</v>
      </c>
      <c r="P56" s="67">
        <v>510</v>
      </c>
      <c r="Q56" s="67"/>
      <c r="R56" s="29">
        <v>2050</v>
      </c>
    </row>
    <row r="57" spans="1:18" x14ac:dyDescent="0.25">
      <c r="A57" s="31" t="s">
        <v>892</v>
      </c>
      <c r="B57" s="37"/>
      <c r="C57" s="31">
        <v>520</v>
      </c>
      <c r="D57" s="31" t="s">
        <v>1013</v>
      </c>
      <c r="E57" s="67" t="s">
        <v>477</v>
      </c>
      <c r="F57" s="67" t="s">
        <v>477</v>
      </c>
      <c r="G57" s="31">
        <v>2050</v>
      </c>
      <c r="H57" s="28"/>
      <c r="I57" s="17"/>
      <c r="J57" s="17"/>
      <c r="K57" s="31"/>
      <c r="L57" s="36" t="s">
        <v>1011</v>
      </c>
      <c r="M57" s="37" t="s">
        <v>1010</v>
      </c>
      <c r="N57" s="38" t="s">
        <v>1319</v>
      </c>
      <c r="O57" s="59" t="s">
        <v>1012</v>
      </c>
      <c r="P57" s="66">
        <v>274</v>
      </c>
      <c r="Q57" s="66"/>
      <c r="R57" s="34">
        <v>2050</v>
      </c>
    </row>
    <row r="58" spans="1:18" x14ac:dyDescent="0.25">
      <c r="A58" s="31" t="s">
        <v>892</v>
      </c>
      <c r="B58" s="37"/>
      <c r="C58" s="31">
        <v>562</v>
      </c>
      <c r="D58" s="31" t="s">
        <v>1029</v>
      </c>
      <c r="E58" s="76">
        <v>633</v>
      </c>
      <c r="F58" s="76">
        <v>1443</v>
      </c>
      <c r="G58" s="31">
        <v>2050</v>
      </c>
      <c r="H58" s="30"/>
      <c r="I58" s="17"/>
      <c r="J58" s="17"/>
      <c r="K58" s="31"/>
      <c r="L58" t="s">
        <v>1036</v>
      </c>
      <c r="M58" s="31" t="s">
        <v>1037</v>
      </c>
      <c r="N58" s="31" t="s">
        <v>1038</v>
      </c>
      <c r="O58" s="60" t="s">
        <v>126</v>
      </c>
      <c r="P58" s="67">
        <v>2977</v>
      </c>
      <c r="Q58" s="67"/>
      <c r="R58" s="29">
        <v>2050</v>
      </c>
    </row>
    <row r="59" spans="1:18" x14ac:dyDescent="0.25">
      <c r="A59" s="31"/>
      <c r="B59" s="37"/>
      <c r="C59" s="31"/>
      <c r="D59" s="31"/>
      <c r="E59" s="76"/>
      <c r="F59" s="76"/>
      <c r="G59" s="31"/>
      <c r="H59" s="30"/>
      <c r="I59" s="17"/>
      <c r="J59" s="17"/>
      <c r="K59" s="31"/>
      <c r="L59" s="54" t="s">
        <v>930</v>
      </c>
      <c r="M59" s="31" t="s">
        <v>931</v>
      </c>
      <c r="N59" s="31" t="s">
        <v>932</v>
      </c>
      <c r="O59" s="60" t="s">
        <v>101</v>
      </c>
      <c r="P59" s="67">
        <v>11</v>
      </c>
      <c r="Q59" s="67"/>
      <c r="R59" s="29">
        <v>2050</v>
      </c>
    </row>
    <row r="60" spans="1:18" x14ac:dyDescent="0.25">
      <c r="A60" s="31"/>
      <c r="B60" s="37"/>
      <c r="C60" s="31"/>
      <c r="D60" s="31"/>
      <c r="E60" s="76"/>
      <c r="F60" s="76"/>
      <c r="G60" s="31"/>
      <c r="H60" s="30"/>
      <c r="I60" s="17"/>
      <c r="J60" s="17"/>
      <c r="K60" s="31"/>
      <c r="L60" s="54" t="s">
        <v>957</v>
      </c>
      <c r="M60" s="31" t="s">
        <v>958</v>
      </c>
      <c r="N60" s="31" t="s">
        <v>959</v>
      </c>
      <c r="O60" s="60" t="s">
        <v>148</v>
      </c>
      <c r="P60" s="67">
        <v>111</v>
      </c>
      <c r="Q60" s="67"/>
      <c r="R60" s="29">
        <v>2050</v>
      </c>
    </row>
    <row r="61" spans="1:18" x14ac:dyDescent="0.25">
      <c r="A61" s="31"/>
      <c r="B61" s="37"/>
      <c r="C61" s="31"/>
      <c r="D61" s="31"/>
      <c r="E61" s="76"/>
      <c r="F61" s="76"/>
      <c r="G61" s="31"/>
      <c r="H61" s="28"/>
      <c r="I61" s="17"/>
      <c r="J61" s="17"/>
      <c r="K61" s="31"/>
      <c r="L61" s="13" t="s">
        <v>1019</v>
      </c>
      <c r="M61" s="136" t="s">
        <v>1016</v>
      </c>
      <c r="N61" s="39" t="s">
        <v>1020</v>
      </c>
      <c r="O61" s="61" t="s">
        <v>1018</v>
      </c>
      <c r="P61" s="67">
        <v>384</v>
      </c>
      <c r="Q61" s="67"/>
      <c r="R61" s="13">
        <v>2050</v>
      </c>
    </row>
    <row r="62" spans="1:18" x14ac:dyDescent="0.25">
      <c r="A62" s="31"/>
      <c r="B62" s="37"/>
      <c r="C62" s="31"/>
      <c r="D62" s="31"/>
      <c r="E62" s="76"/>
      <c r="F62" s="76"/>
      <c r="G62" s="31"/>
      <c r="H62" s="30"/>
      <c r="I62" s="17"/>
      <c r="J62" s="17"/>
      <c r="K62" s="31"/>
      <c r="L62" s="54" t="s">
        <v>1032</v>
      </c>
      <c r="M62" s="31" t="s">
        <v>1033</v>
      </c>
      <c r="N62" s="31" t="s">
        <v>1034</v>
      </c>
      <c r="O62" s="60" t="s">
        <v>1035</v>
      </c>
      <c r="P62" s="67">
        <v>9774</v>
      </c>
      <c r="Q62" s="67"/>
      <c r="R62" s="29">
        <v>2050</v>
      </c>
    </row>
    <row r="63" spans="1:18" x14ac:dyDescent="0.25">
      <c r="A63" s="31"/>
      <c r="B63" s="37"/>
      <c r="C63" s="31"/>
      <c r="D63" s="31"/>
      <c r="E63" s="76"/>
      <c r="F63" s="76"/>
      <c r="G63" s="31"/>
      <c r="H63" s="30"/>
      <c r="I63" s="17"/>
      <c r="J63" s="17"/>
      <c r="K63" s="31"/>
      <c r="L63" t="s">
        <v>1042</v>
      </c>
      <c r="M63" s="31" t="s">
        <v>1043</v>
      </c>
      <c r="N63" s="31" t="s">
        <v>1044</v>
      </c>
      <c r="O63" s="60" t="s">
        <v>79</v>
      </c>
      <c r="P63" s="67">
        <v>7581</v>
      </c>
      <c r="Q63" s="67"/>
      <c r="R63" s="29">
        <v>2050</v>
      </c>
    </row>
    <row r="64" spans="1:18" x14ac:dyDescent="0.25">
      <c r="A64" s="31"/>
      <c r="B64" s="37"/>
      <c r="C64" s="31"/>
      <c r="D64" s="31"/>
      <c r="E64" s="76"/>
      <c r="F64" s="76"/>
      <c r="G64" s="31"/>
      <c r="H64" s="30"/>
      <c r="I64" s="17"/>
      <c r="J64" s="17"/>
      <c r="K64" s="31"/>
      <c r="L64" s="54" t="s">
        <v>1120</v>
      </c>
      <c r="M64" s="31" t="s">
        <v>1121</v>
      </c>
      <c r="N64" s="31" t="s">
        <v>1122</v>
      </c>
      <c r="O64" s="60" t="s">
        <v>715</v>
      </c>
      <c r="P64" s="67">
        <v>1175</v>
      </c>
      <c r="Q64" s="67"/>
      <c r="R64" s="29">
        <v>2050</v>
      </c>
    </row>
    <row r="65" spans="1:18" x14ac:dyDescent="0.25">
      <c r="A65" s="31"/>
      <c r="B65" s="37"/>
      <c r="C65" s="31"/>
      <c r="D65" s="31"/>
      <c r="E65" s="76"/>
      <c r="F65" s="76"/>
      <c r="G65" s="31"/>
      <c r="H65" s="30"/>
      <c r="I65" s="17"/>
      <c r="J65" s="17"/>
      <c r="K65" s="31"/>
      <c r="L65" s="54" t="s">
        <v>1123</v>
      </c>
      <c r="M65" s="31" t="s">
        <v>1124</v>
      </c>
      <c r="N65" s="31" t="s">
        <v>1125</v>
      </c>
      <c r="O65" s="31"/>
      <c r="P65" s="67">
        <v>4041</v>
      </c>
      <c r="Q65" s="67"/>
      <c r="R65" s="29">
        <v>2050</v>
      </c>
    </row>
    <row r="66" spans="1:18" x14ac:dyDescent="0.25">
      <c r="A66" s="31"/>
      <c r="B66" s="37"/>
      <c r="C66" s="31"/>
      <c r="D66" s="31"/>
      <c r="E66" s="76"/>
      <c r="F66" s="76"/>
      <c r="G66" s="31"/>
      <c r="H66" s="30"/>
      <c r="I66" s="17"/>
      <c r="J66" s="17"/>
      <c r="K66" s="31"/>
      <c r="L66" s="54" t="s">
        <v>1126</v>
      </c>
      <c r="M66" s="31" t="s">
        <v>1124</v>
      </c>
      <c r="N66" s="31" t="s">
        <v>1127</v>
      </c>
      <c r="O66" s="31"/>
      <c r="P66" s="67" t="s">
        <v>1128</v>
      </c>
      <c r="Q66" s="67"/>
      <c r="R66" s="29">
        <v>2050</v>
      </c>
    </row>
    <row r="67" spans="1:18" x14ac:dyDescent="0.25">
      <c r="A67" s="31"/>
      <c r="B67" s="37"/>
      <c r="C67" s="31"/>
      <c r="D67" s="31"/>
      <c r="E67" s="76"/>
      <c r="F67" s="76"/>
      <c r="G67" s="31"/>
      <c r="H67" s="30"/>
      <c r="I67" s="17"/>
      <c r="J67" s="17"/>
      <c r="K67" s="31"/>
      <c r="L67" s="54" t="s">
        <v>1129</v>
      </c>
      <c r="M67" s="31" t="s">
        <v>1124</v>
      </c>
      <c r="N67" s="31" t="s">
        <v>1130</v>
      </c>
      <c r="O67" s="31"/>
      <c r="P67" s="67">
        <v>2196</v>
      </c>
      <c r="Q67" s="67"/>
      <c r="R67" s="29">
        <v>2050</v>
      </c>
    </row>
    <row r="68" spans="1:18" x14ac:dyDescent="0.25">
      <c r="A68" s="31"/>
      <c r="B68" s="37"/>
      <c r="C68" s="31"/>
      <c r="D68" s="31"/>
      <c r="E68" s="76"/>
      <c r="F68" s="76"/>
      <c r="G68" s="31"/>
      <c r="H68" s="30"/>
      <c r="I68" s="17"/>
      <c r="J68" s="17"/>
      <c r="K68" s="31"/>
      <c r="L68" s="54" t="s">
        <v>1131</v>
      </c>
      <c r="M68" s="31" t="s">
        <v>1124</v>
      </c>
      <c r="N68" s="31" t="s">
        <v>1132</v>
      </c>
      <c r="O68" s="31"/>
      <c r="P68" s="67">
        <v>344</v>
      </c>
      <c r="Q68" s="67"/>
      <c r="R68" s="29">
        <v>2050</v>
      </c>
    </row>
    <row r="69" spans="1:18" x14ac:dyDescent="0.25">
      <c r="A69" s="31" t="s">
        <v>1230</v>
      </c>
      <c r="B69" s="37"/>
      <c r="C69" s="31"/>
      <c r="D69" s="31"/>
      <c r="E69" s="76"/>
      <c r="F69" s="76">
        <v>39280</v>
      </c>
      <c r="G69" s="31"/>
      <c r="H69" s="30"/>
      <c r="I69" s="17"/>
      <c r="J69" s="17"/>
      <c r="K69" s="31"/>
      <c r="L69" s="54" t="s">
        <v>477</v>
      </c>
      <c r="M69" s="31" t="s">
        <v>1124</v>
      </c>
      <c r="N69" s="31" t="s">
        <v>1133</v>
      </c>
      <c r="O69" s="31"/>
      <c r="P69" s="67">
        <v>12021</v>
      </c>
      <c r="Q69" s="67"/>
      <c r="R69" s="29">
        <v>2050</v>
      </c>
    </row>
    <row r="70" spans="1:18" x14ac:dyDescent="0.25">
      <c r="A70" s="31" t="s">
        <v>901</v>
      </c>
      <c r="B70" s="37"/>
      <c r="C70" s="31">
        <v>225</v>
      </c>
      <c r="D70" s="31" t="s">
        <v>938</v>
      </c>
      <c r="E70" s="76">
        <v>206</v>
      </c>
      <c r="F70" s="76">
        <v>206</v>
      </c>
      <c r="G70" s="31">
        <v>2020</v>
      </c>
      <c r="H70" s="13" t="s">
        <v>939</v>
      </c>
      <c r="I70" s="17"/>
      <c r="J70" s="17"/>
      <c r="K70" s="31"/>
      <c r="L70" s="53"/>
      <c r="M70" s="31"/>
      <c r="N70" s="31"/>
      <c r="O70" s="31"/>
      <c r="P70" s="67"/>
      <c r="Q70" s="67"/>
      <c r="R70" s="29"/>
    </row>
    <row r="71" spans="1:18" x14ac:dyDescent="0.25">
      <c r="A71" s="31" t="s">
        <v>901</v>
      </c>
      <c r="B71" s="37"/>
      <c r="C71" s="37">
        <v>905</v>
      </c>
      <c r="D71" s="37" t="s">
        <v>1087</v>
      </c>
      <c r="E71" s="75">
        <v>2</v>
      </c>
      <c r="F71" s="75">
        <v>2</v>
      </c>
      <c r="G71" s="37">
        <v>2020</v>
      </c>
      <c r="H71" s="34"/>
      <c r="I71" s="17"/>
      <c r="J71" s="17"/>
      <c r="K71" s="31"/>
      <c r="L71" s="37"/>
      <c r="M71" s="37"/>
      <c r="N71" s="37"/>
      <c r="O71" s="60"/>
      <c r="P71" s="66"/>
      <c r="Q71" s="66"/>
      <c r="R71" s="35"/>
    </row>
    <row r="72" spans="1:18" x14ac:dyDescent="0.25">
      <c r="A72" s="31" t="s">
        <v>1053</v>
      </c>
      <c r="B72" s="37"/>
      <c r="C72" s="31">
        <v>398</v>
      </c>
      <c r="D72" s="31" t="s">
        <v>964</v>
      </c>
      <c r="E72" s="76">
        <v>445</v>
      </c>
      <c r="F72" s="76">
        <v>445</v>
      </c>
      <c r="G72" s="31">
        <v>2020</v>
      </c>
      <c r="H72" s="13"/>
      <c r="I72" s="17"/>
      <c r="J72" s="17"/>
      <c r="K72" s="31"/>
      <c r="L72" s="13"/>
      <c r="M72" s="13"/>
      <c r="N72" s="13"/>
      <c r="O72" s="13"/>
      <c r="P72" s="13"/>
      <c r="Q72" s="13"/>
      <c r="R72" s="13"/>
    </row>
    <row r="73" spans="1:18" x14ac:dyDescent="0.25">
      <c r="A73" s="31" t="s">
        <v>892</v>
      </c>
      <c r="B73" s="37"/>
      <c r="C73" s="31">
        <v>510</v>
      </c>
      <c r="D73" s="31" t="s">
        <v>1001</v>
      </c>
      <c r="E73" s="76">
        <v>1753</v>
      </c>
      <c r="F73" s="76">
        <v>1753</v>
      </c>
      <c r="G73" s="31">
        <v>2020</v>
      </c>
      <c r="H73" s="13" t="s">
        <v>1002</v>
      </c>
      <c r="I73" s="17"/>
      <c r="J73" s="17"/>
      <c r="K73" s="31"/>
    </row>
    <row r="74" spans="1:18" x14ac:dyDescent="0.25">
      <c r="A74" s="31" t="s">
        <v>919</v>
      </c>
      <c r="B74" s="37"/>
      <c r="C74" s="52" t="s">
        <v>933</v>
      </c>
      <c r="D74" s="31" t="s">
        <v>1290</v>
      </c>
      <c r="E74" s="76">
        <v>52</v>
      </c>
      <c r="F74" s="76">
        <v>62</v>
      </c>
      <c r="G74" s="31">
        <v>2020</v>
      </c>
      <c r="H74" s="13"/>
      <c r="I74" s="17"/>
      <c r="J74" s="17"/>
      <c r="K74" s="31"/>
      <c r="L74" s="53"/>
      <c r="M74" s="31"/>
      <c r="N74" s="31"/>
      <c r="O74" s="31"/>
      <c r="P74" s="67"/>
      <c r="Q74" s="67"/>
      <c r="R74" s="29"/>
    </row>
    <row r="75" spans="1:18" x14ac:dyDescent="0.25">
      <c r="A75" s="31" t="s">
        <v>925</v>
      </c>
      <c r="B75" s="37"/>
      <c r="C75" s="31" t="s">
        <v>933</v>
      </c>
      <c r="D75" s="31" t="s">
        <v>1096</v>
      </c>
      <c r="E75" s="76">
        <v>632</v>
      </c>
      <c r="F75" s="76">
        <v>680</v>
      </c>
      <c r="G75" s="31">
        <v>2020</v>
      </c>
      <c r="H75" s="13"/>
      <c r="I75" s="17"/>
      <c r="J75" s="17"/>
      <c r="K75" s="31"/>
      <c r="L75" s="53"/>
      <c r="M75" s="31"/>
      <c r="N75" s="31"/>
      <c r="O75" s="31"/>
      <c r="P75" s="67"/>
      <c r="Q75" s="67"/>
      <c r="R75" s="29"/>
    </row>
    <row r="76" spans="1:18" x14ac:dyDescent="0.25">
      <c r="A76" s="31" t="s">
        <v>933</v>
      </c>
      <c r="B76" s="37"/>
      <c r="C76" s="31" t="s">
        <v>933</v>
      </c>
      <c r="D76" s="31" t="s">
        <v>1097</v>
      </c>
      <c r="E76" s="67" t="s">
        <v>477</v>
      </c>
      <c r="F76" s="67" t="s">
        <v>477</v>
      </c>
      <c r="G76" s="31">
        <v>2020</v>
      </c>
      <c r="H76" s="13"/>
      <c r="I76" s="17"/>
      <c r="J76" s="17"/>
      <c r="K76" s="31"/>
      <c r="L76" s="53"/>
      <c r="M76" s="31"/>
      <c r="N76" s="31"/>
      <c r="O76" s="31"/>
      <c r="P76" s="67"/>
      <c r="Q76" s="67"/>
      <c r="R76" s="29"/>
    </row>
    <row r="77" spans="1:18" x14ac:dyDescent="0.25">
      <c r="A77" s="31" t="s">
        <v>914</v>
      </c>
      <c r="B77" s="37"/>
      <c r="C77" s="31" t="s">
        <v>1102</v>
      </c>
      <c r="D77" s="31" t="s">
        <v>1103</v>
      </c>
      <c r="E77" s="67" t="s">
        <v>477</v>
      </c>
      <c r="F77" s="67" t="s">
        <v>477</v>
      </c>
      <c r="G77" s="31">
        <v>2020</v>
      </c>
      <c r="H77" s="13"/>
      <c r="I77" s="17"/>
      <c r="J77" s="17"/>
      <c r="K77" s="31"/>
      <c r="L77" s="53"/>
      <c r="M77" s="31"/>
      <c r="N77" s="31"/>
      <c r="O77" s="31"/>
      <c r="P77" s="67"/>
      <c r="Q77" s="67"/>
      <c r="R77" s="29"/>
    </row>
    <row r="78" spans="1:18" x14ac:dyDescent="0.25">
      <c r="A78" s="31" t="s">
        <v>923</v>
      </c>
      <c r="B78" s="37"/>
      <c r="C78" s="31" t="s">
        <v>1107</v>
      </c>
      <c r="D78" s="31" t="s">
        <v>1108</v>
      </c>
      <c r="E78" s="76">
        <v>56</v>
      </c>
      <c r="F78" s="76">
        <v>56</v>
      </c>
      <c r="G78" s="31">
        <v>2020</v>
      </c>
      <c r="H78" s="13"/>
      <c r="I78" s="17"/>
      <c r="J78" s="17"/>
      <c r="K78" s="31"/>
      <c r="L78" s="53"/>
      <c r="M78" s="31"/>
      <c r="N78" s="31"/>
      <c r="O78" s="31"/>
      <c r="P78" s="67"/>
      <c r="Q78" s="67"/>
      <c r="R78" s="29"/>
    </row>
    <row r="79" spans="1:18" x14ac:dyDescent="0.25">
      <c r="A79" s="31" t="s">
        <v>901</v>
      </c>
      <c r="B79" s="37"/>
      <c r="C79" s="31">
        <v>2</v>
      </c>
      <c r="D79" s="31" t="s">
        <v>891</v>
      </c>
      <c r="E79" s="76">
        <v>39</v>
      </c>
      <c r="F79" s="76">
        <v>52</v>
      </c>
      <c r="G79" s="31">
        <v>2035</v>
      </c>
      <c r="H79" s="13"/>
      <c r="I79" s="17"/>
      <c r="J79" s="17"/>
      <c r="K79" s="31"/>
      <c r="L79" s="53"/>
      <c r="M79" s="31"/>
      <c r="N79" s="31"/>
      <c r="O79" s="31"/>
      <c r="P79" s="67"/>
      <c r="Q79" s="67"/>
      <c r="R79" s="29"/>
    </row>
    <row r="80" spans="1:18" x14ac:dyDescent="0.25">
      <c r="A80" s="31" t="s">
        <v>901</v>
      </c>
      <c r="B80" s="37"/>
      <c r="C80" s="31">
        <v>11</v>
      </c>
      <c r="D80" s="31" t="s">
        <v>902</v>
      </c>
      <c r="E80" s="76">
        <v>113</v>
      </c>
      <c r="F80" s="76">
        <v>173</v>
      </c>
      <c r="G80" s="31">
        <v>2035</v>
      </c>
      <c r="H80" s="13"/>
      <c r="I80" s="17"/>
      <c r="J80" s="17"/>
      <c r="K80" s="31"/>
      <c r="L80" s="53"/>
      <c r="M80" s="31"/>
      <c r="N80" s="31"/>
      <c r="O80" s="31"/>
      <c r="P80" s="67"/>
      <c r="Q80" s="67"/>
      <c r="R80" s="29"/>
    </row>
    <row r="81" spans="1:18" x14ac:dyDescent="0.25">
      <c r="A81" s="31" t="s">
        <v>901</v>
      </c>
      <c r="B81" s="37"/>
      <c r="C81" s="31">
        <v>90</v>
      </c>
      <c r="D81" s="31" t="s">
        <v>924</v>
      </c>
      <c r="E81" s="76">
        <v>20</v>
      </c>
      <c r="F81" s="76">
        <v>27</v>
      </c>
      <c r="G81" s="31">
        <v>2035</v>
      </c>
      <c r="H81" s="30"/>
      <c r="I81" s="17"/>
      <c r="J81" s="17"/>
      <c r="K81" s="31"/>
      <c r="L81" s="53"/>
      <c r="M81" s="31"/>
      <c r="N81" s="31"/>
      <c r="O81" s="31"/>
      <c r="P81" s="67"/>
      <c r="Q81" s="67"/>
      <c r="R81" s="29"/>
    </row>
    <row r="82" spans="1:18" x14ac:dyDescent="0.25">
      <c r="A82" s="31" t="s">
        <v>901</v>
      </c>
      <c r="B82" s="37"/>
      <c r="C82" s="31">
        <v>550</v>
      </c>
      <c r="D82" s="31" t="s">
        <v>987</v>
      </c>
      <c r="E82" s="76">
        <v>59</v>
      </c>
      <c r="F82" s="76">
        <v>78</v>
      </c>
      <c r="G82" s="31">
        <v>2035</v>
      </c>
      <c r="H82" s="30"/>
      <c r="I82" s="17"/>
      <c r="J82" s="17"/>
      <c r="K82" s="31"/>
      <c r="L82" s="53"/>
      <c r="M82" s="31"/>
      <c r="N82" s="31"/>
      <c r="O82" s="31"/>
      <c r="P82" s="67"/>
      <c r="Q82" s="67"/>
      <c r="R82" s="29"/>
    </row>
    <row r="83" spans="1:18" x14ac:dyDescent="0.25">
      <c r="A83" s="31" t="s">
        <v>901</v>
      </c>
      <c r="B83" s="37"/>
      <c r="C83" s="31" t="s">
        <v>1104</v>
      </c>
      <c r="D83" s="31" t="s">
        <v>1105</v>
      </c>
      <c r="E83" s="76">
        <v>153</v>
      </c>
      <c r="F83" s="76">
        <v>206</v>
      </c>
      <c r="G83" s="31">
        <v>2035</v>
      </c>
      <c r="H83" s="30"/>
      <c r="I83" s="17"/>
      <c r="J83" s="17"/>
      <c r="K83" s="31"/>
      <c r="L83" s="53"/>
      <c r="M83" s="31"/>
      <c r="N83" s="45"/>
      <c r="O83" s="45"/>
      <c r="P83" s="67"/>
      <c r="Q83" s="67"/>
      <c r="R83" s="29"/>
    </row>
    <row r="84" spans="1:18" x14ac:dyDescent="0.25">
      <c r="A84" s="31" t="s">
        <v>901</v>
      </c>
      <c r="B84" s="37"/>
      <c r="C84" s="31" t="s">
        <v>1106</v>
      </c>
      <c r="D84" s="31" t="s">
        <v>1317</v>
      </c>
      <c r="E84" s="76">
        <v>458</v>
      </c>
      <c r="F84" s="76">
        <v>653</v>
      </c>
      <c r="G84" s="31">
        <v>2035</v>
      </c>
      <c r="H84" s="30"/>
      <c r="I84" s="17"/>
      <c r="J84" s="17"/>
      <c r="K84" s="31"/>
      <c r="L84" s="53"/>
      <c r="M84" s="31"/>
      <c r="N84" s="31"/>
      <c r="O84" s="31"/>
      <c r="P84" s="67"/>
      <c r="Q84" s="67"/>
      <c r="R84" s="29"/>
    </row>
    <row r="85" spans="1:18" x14ac:dyDescent="0.25">
      <c r="A85" s="31" t="s">
        <v>892</v>
      </c>
      <c r="B85" s="37"/>
      <c r="C85" s="31">
        <v>561</v>
      </c>
      <c r="D85" s="31" t="s">
        <v>1026</v>
      </c>
      <c r="E85" s="76">
        <v>343</v>
      </c>
      <c r="F85" s="76">
        <v>602</v>
      </c>
      <c r="G85" s="31">
        <v>2035</v>
      </c>
      <c r="H85" s="13"/>
      <c r="I85" s="17"/>
      <c r="J85" s="17"/>
      <c r="K85" s="31"/>
      <c r="L85" s="53"/>
      <c r="M85" s="31"/>
      <c r="N85" s="31"/>
      <c r="O85" s="31"/>
      <c r="P85" s="67"/>
      <c r="Q85" s="67"/>
      <c r="R85" s="29"/>
    </row>
    <row r="86" spans="1:18" x14ac:dyDescent="0.25">
      <c r="A86" s="31" t="s">
        <v>1024</v>
      </c>
      <c r="B86" s="37"/>
      <c r="C86" s="31">
        <v>553</v>
      </c>
      <c r="D86" s="31" t="s">
        <v>1021</v>
      </c>
      <c r="E86" s="76">
        <v>14</v>
      </c>
      <c r="F86" s="76">
        <v>21</v>
      </c>
      <c r="G86" s="31">
        <v>2035</v>
      </c>
      <c r="H86" s="30"/>
      <c r="I86" s="17"/>
      <c r="J86" s="17"/>
      <c r="K86" s="31"/>
      <c r="L86" s="53"/>
      <c r="M86" s="31"/>
      <c r="N86" s="31"/>
      <c r="O86" s="31"/>
      <c r="P86" s="67"/>
      <c r="Q86" s="67"/>
      <c r="R86" s="29"/>
    </row>
    <row r="87" spans="1:18" x14ac:dyDescent="0.25">
      <c r="A87" s="31" t="s">
        <v>1024</v>
      </c>
      <c r="B87" s="37"/>
      <c r="C87" s="31">
        <v>554</v>
      </c>
      <c r="D87" s="31" t="s">
        <v>1022</v>
      </c>
      <c r="E87" s="76">
        <v>29</v>
      </c>
      <c r="F87" s="76">
        <v>38</v>
      </c>
      <c r="G87" s="31">
        <v>2035</v>
      </c>
      <c r="H87" s="30"/>
      <c r="I87" s="17"/>
      <c r="J87" s="17"/>
      <c r="K87" s="31"/>
      <c r="L87" s="53"/>
      <c r="M87" s="31"/>
      <c r="N87" s="31"/>
      <c r="O87" s="31"/>
      <c r="P87" s="67"/>
      <c r="Q87" s="67"/>
      <c r="R87" s="29"/>
    </row>
    <row r="88" spans="1:18" x14ac:dyDescent="0.25">
      <c r="A88" s="31" t="s">
        <v>1024</v>
      </c>
      <c r="B88" s="37"/>
      <c r="C88" s="31">
        <v>555</v>
      </c>
      <c r="D88" s="31" t="s">
        <v>1023</v>
      </c>
      <c r="E88" s="76">
        <v>26</v>
      </c>
      <c r="F88" s="76">
        <v>45</v>
      </c>
      <c r="G88" s="31">
        <v>2035</v>
      </c>
      <c r="H88" s="30"/>
      <c r="I88" s="17"/>
      <c r="J88" s="17"/>
      <c r="K88" s="13"/>
      <c r="L88" s="53"/>
      <c r="M88" s="13"/>
      <c r="N88" s="13"/>
      <c r="O88" s="13"/>
      <c r="P88" s="84"/>
      <c r="Q88" s="84"/>
      <c r="R88" s="13"/>
    </row>
    <row r="89" spans="1:18" x14ac:dyDescent="0.25">
      <c r="A89" s="31" t="s">
        <v>1028</v>
      </c>
      <c r="B89" s="37"/>
      <c r="C89" s="31" t="s">
        <v>933</v>
      </c>
      <c r="D89" s="31" t="s">
        <v>1098</v>
      </c>
      <c r="E89" s="76">
        <v>170</v>
      </c>
      <c r="F89" s="76">
        <v>223</v>
      </c>
      <c r="G89" s="31">
        <v>2035</v>
      </c>
      <c r="H89" s="30"/>
      <c r="I89" s="17"/>
      <c r="J89" s="17"/>
      <c r="K89" s="31"/>
      <c r="L89" s="53"/>
      <c r="M89" s="31"/>
      <c r="N89" s="31"/>
      <c r="O89" s="31"/>
      <c r="P89" s="67"/>
      <c r="Q89" s="67"/>
      <c r="R89" s="29"/>
    </row>
    <row r="90" spans="1:18" x14ac:dyDescent="0.25">
      <c r="A90" s="31" t="s">
        <v>925</v>
      </c>
      <c r="B90" s="37"/>
      <c r="C90" s="31" t="s">
        <v>933</v>
      </c>
      <c r="D90" s="31" t="s">
        <v>1096</v>
      </c>
      <c r="E90" s="76">
        <v>2519</v>
      </c>
      <c r="F90" s="76">
        <v>3742</v>
      </c>
      <c r="G90" s="31">
        <v>2035</v>
      </c>
      <c r="H90" s="30"/>
      <c r="I90" s="17"/>
      <c r="J90" s="17"/>
      <c r="K90" s="31"/>
      <c r="L90" s="53"/>
      <c r="M90" s="31"/>
      <c r="N90" s="31"/>
      <c r="O90" s="31"/>
      <c r="P90" s="67"/>
      <c r="Q90" s="67"/>
      <c r="R90" s="29"/>
    </row>
    <row r="91" spans="1:18" x14ac:dyDescent="0.25">
      <c r="A91" s="31" t="s">
        <v>901</v>
      </c>
      <c r="B91" s="37"/>
      <c r="C91" s="31" t="s">
        <v>1109</v>
      </c>
      <c r="D91" s="31" t="s">
        <v>1110</v>
      </c>
      <c r="E91" s="76">
        <v>150</v>
      </c>
      <c r="F91" s="76">
        <v>196</v>
      </c>
      <c r="G91" s="31">
        <v>2035</v>
      </c>
      <c r="H91" s="30"/>
      <c r="I91" s="17"/>
      <c r="J91" s="17"/>
      <c r="K91" s="31"/>
      <c r="L91" s="53"/>
      <c r="M91" s="31"/>
      <c r="N91" s="31"/>
      <c r="O91" s="31"/>
      <c r="P91" s="67"/>
      <c r="Q91" s="67"/>
      <c r="R91" s="29"/>
    </row>
    <row r="92" spans="1:18" x14ac:dyDescent="0.25">
      <c r="A92" s="31" t="s">
        <v>901</v>
      </c>
      <c r="B92" s="37"/>
      <c r="C92" s="31">
        <v>473</v>
      </c>
      <c r="D92" s="31" t="s">
        <v>992</v>
      </c>
      <c r="E92" s="76">
        <v>87</v>
      </c>
      <c r="F92" s="76">
        <v>176</v>
      </c>
      <c r="G92" s="31">
        <v>2050</v>
      </c>
      <c r="H92" s="30"/>
      <c r="I92" s="17"/>
      <c r="J92" s="17"/>
      <c r="K92" s="31"/>
      <c r="L92" s="31"/>
      <c r="M92" s="31"/>
      <c r="N92" s="31"/>
      <c r="O92" s="60"/>
      <c r="P92" s="67"/>
      <c r="Q92" s="67"/>
      <c r="R92" s="29"/>
    </row>
    <row r="93" spans="1:18" x14ac:dyDescent="0.25">
      <c r="A93" s="31" t="s">
        <v>901</v>
      </c>
      <c r="B93" s="37"/>
      <c r="C93" s="31">
        <v>636</v>
      </c>
      <c r="D93" s="31" t="s">
        <v>1059</v>
      </c>
      <c r="E93" s="76">
        <v>39</v>
      </c>
      <c r="F93" s="76">
        <v>79</v>
      </c>
      <c r="G93" s="31">
        <v>2050</v>
      </c>
      <c r="H93" s="30"/>
      <c r="I93" s="17"/>
      <c r="J93" s="17"/>
      <c r="K93" s="31"/>
      <c r="L93" s="53"/>
      <c r="M93" s="31"/>
      <c r="N93" s="31"/>
      <c r="O93" s="31"/>
      <c r="P93" s="67"/>
      <c r="Q93" s="67"/>
      <c r="R93" s="29"/>
    </row>
    <row r="94" spans="1:18" x14ac:dyDescent="0.25">
      <c r="A94" s="31" t="s">
        <v>901</v>
      </c>
      <c r="B94" s="37"/>
      <c r="C94" s="31">
        <v>650</v>
      </c>
      <c r="D94" s="31" t="s">
        <v>1071</v>
      </c>
      <c r="E94" s="76">
        <v>82</v>
      </c>
      <c r="F94" s="76">
        <v>166</v>
      </c>
      <c r="G94" s="31">
        <v>2050</v>
      </c>
      <c r="H94" s="30"/>
      <c r="I94" s="17"/>
      <c r="J94" s="17"/>
      <c r="K94" s="31"/>
      <c r="L94" s="53"/>
      <c r="M94" s="31"/>
      <c r="N94" s="31"/>
      <c r="O94" s="31"/>
      <c r="P94" s="67"/>
      <c r="Q94" s="67"/>
      <c r="R94" s="29"/>
    </row>
    <row r="95" spans="1:18" x14ac:dyDescent="0.25">
      <c r="A95" s="31" t="s">
        <v>901</v>
      </c>
      <c r="B95" s="37"/>
      <c r="C95" s="31">
        <v>653</v>
      </c>
      <c r="D95" s="31" t="s">
        <v>1072</v>
      </c>
      <c r="E95" s="76">
        <v>10</v>
      </c>
      <c r="F95" s="76">
        <v>21</v>
      </c>
      <c r="G95" s="31">
        <v>2050</v>
      </c>
      <c r="H95" s="30"/>
      <c r="I95" s="17"/>
      <c r="J95" s="17"/>
      <c r="K95" s="31"/>
      <c r="L95" s="53"/>
      <c r="M95" s="31"/>
      <c r="N95" s="31"/>
      <c r="O95" s="31"/>
      <c r="P95" s="67"/>
      <c r="Q95" s="67"/>
      <c r="R95" s="29"/>
    </row>
    <row r="96" spans="1:18" x14ac:dyDescent="0.25">
      <c r="A96" s="31" t="s">
        <v>892</v>
      </c>
      <c r="B96" s="37"/>
      <c r="C96" s="31">
        <v>560</v>
      </c>
      <c r="D96" s="31" t="s">
        <v>1025</v>
      </c>
      <c r="E96" s="76">
        <v>2390</v>
      </c>
      <c r="F96" s="76">
        <v>5005</v>
      </c>
      <c r="G96" s="31">
        <v>2050</v>
      </c>
      <c r="H96" s="30"/>
      <c r="I96" s="17"/>
      <c r="J96" s="17"/>
      <c r="K96" s="31"/>
      <c r="L96" s="53"/>
      <c r="M96" s="31"/>
      <c r="N96" s="31"/>
      <c r="O96" s="31"/>
      <c r="P96" s="67"/>
      <c r="Q96" s="67"/>
      <c r="R96" s="29"/>
    </row>
    <row r="97" spans="1:18" x14ac:dyDescent="0.25">
      <c r="A97" s="31" t="s">
        <v>892</v>
      </c>
      <c r="B97" s="37"/>
      <c r="C97" s="31">
        <v>563</v>
      </c>
      <c r="D97" s="31" t="s">
        <v>1030</v>
      </c>
      <c r="E97" s="76">
        <v>1299</v>
      </c>
      <c r="F97" s="76">
        <v>2937</v>
      </c>
      <c r="G97" s="31">
        <v>2050</v>
      </c>
      <c r="H97" s="30"/>
      <c r="I97" s="17"/>
      <c r="J97" s="17"/>
      <c r="K97" s="31"/>
      <c r="L97" s="53"/>
      <c r="M97" s="31"/>
      <c r="N97" s="31"/>
      <c r="O97" s="31"/>
      <c r="P97" s="67"/>
      <c r="Q97" s="67"/>
      <c r="R97" s="29"/>
    </row>
    <row r="98" spans="1:18" x14ac:dyDescent="0.25">
      <c r="A98" s="31" t="s">
        <v>925</v>
      </c>
      <c r="B98" s="37"/>
      <c r="C98" s="31">
        <v>565</v>
      </c>
      <c r="D98" s="31" t="s">
        <v>1031</v>
      </c>
      <c r="E98" s="76">
        <v>25</v>
      </c>
      <c r="F98" s="76">
        <v>50</v>
      </c>
      <c r="G98" s="31">
        <v>2050</v>
      </c>
      <c r="H98" s="30"/>
      <c r="I98" s="17"/>
      <c r="J98" s="17"/>
      <c r="K98" s="31"/>
      <c r="L98" s="53"/>
      <c r="M98" s="31"/>
      <c r="N98" s="31"/>
      <c r="O98" s="31"/>
      <c r="P98" s="67"/>
      <c r="Q98" s="67"/>
      <c r="R98" s="29"/>
    </row>
    <row r="99" spans="1:18" x14ac:dyDescent="0.25">
      <c r="A99" s="37" t="s">
        <v>1058</v>
      </c>
      <c r="B99" s="37"/>
      <c r="C99" s="37">
        <v>588</v>
      </c>
      <c r="D99" s="37" t="s">
        <v>1045</v>
      </c>
      <c r="E99" s="75">
        <v>244</v>
      </c>
      <c r="F99" s="75">
        <v>492</v>
      </c>
      <c r="G99" s="37">
        <v>2050</v>
      </c>
      <c r="H99" s="36"/>
      <c r="I99" s="17"/>
      <c r="J99" s="17"/>
      <c r="K99" s="31"/>
      <c r="L99" s="37"/>
      <c r="M99" s="37"/>
      <c r="N99" s="37"/>
      <c r="O99" s="37"/>
      <c r="P99" s="66"/>
      <c r="Q99" s="66"/>
      <c r="R99" s="35"/>
    </row>
    <row r="100" spans="1:18" x14ac:dyDescent="0.25">
      <c r="A100" s="31" t="s">
        <v>1028</v>
      </c>
      <c r="B100" s="37"/>
      <c r="C100" s="31" t="s">
        <v>933</v>
      </c>
      <c r="D100" s="31" t="s">
        <v>1101</v>
      </c>
      <c r="E100" s="76">
        <v>23</v>
      </c>
      <c r="F100" s="76">
        <v>46</v>
      </c>
      <c r="G100" s="31">
        <v>2050</v>
      </c>
      <c r="H100" s="30"/>
      <c r="I100" s="17"/>
      <c r="J100" s="17"/>
      <c r="K100" s="31"/>
      <c r="L100" s="53"/>
      <c r="M100" s="31"/>
      <c r="N100" s="31"/>
      <c r="O100" s="31"/>
      <c r="P100" s="67"/>
      <c r="Q100" s="67"/>
      <c r="R100" s="29"/>
    </row>
    <row r="101" spans="1:18" x14ac:dyDescent="0.25">
      <c r="A101" s="31" t="s">
        <v>925</v>
      </c>
      <c r="B101" s="37"/>
      <c r="C101" s="31" t="s">
        <v>933</v>
      </c>
      <c r="D101" s="31" t="s">
        <v>1096</v>
      </c>
      <c r="E101" s="76">
        <v>3266</v>
      </c>
      <c r="F101" s="76">
        <v>7341</v>
      </c>
      <c r="G101" s="31">
        <v>2050</v>
      </c>
      <c r="H101" s="30"/>
      <c r="I101" s="17"/>
      <c r="J101" s="17"/>
      <c r="K101" s="31"/>
      <c r="L101" s="53"/>
      <c r="M101" s="31" t="s">
        <v>1320</v>
      </c>
      <c r="N101" s="31"/>
      <c r="O101" s="31"/>
      <c r="P101" s="67"/>
      <c r="Q101" s="67"/>
      <c r="R101" s="29"/>
    </row>
  </sheetData>
  <sortState ref="A2:R101">
    <sortCondition ref="R2:R10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304"/>
  <sheetViews>
    <sheetView zoomScaleNormal="100" workbookViewId="0">
      <pane xSplit="2" ySplit="2" topLeftCell="C165" activePane="bottomRight" state="frozen"/>
      <selection activeCell="A44" sqref="A44"/>
      <selection pane="topRight" activeCell="A44" sqref="A44"/>
      <selection pane="bottomLeft" activeCell="A44" sqref="A44"/>
      <selection pane="bottomRight" activeCell="H27" sqref="H27"/>
    </sheetView>
  </sheetViews>
  <sheetFormatPr defaultRowHeight="15" x14ac:dyDescent="0.25"/>
  <cols>
    <col min="1" max="1" width="21.42578125" style="144" customWidth="1"/>
    <col min="2" max="2" width="8" style="139" customWidth="1"/>
    <col min="3" max="3" width="44.140625" style="143" customWidth="1"/>
    <col min="4" max="4" width="12.28515625" style="142" customWidth="1"/>
    <col min="5" max="5" width="12.28515625" style="141" customWidth="1"/>
    <col min="6" max="11" width="13" style="139" customWidth="1"/>
    <col min="12" max="12" width="3.28515625" style="139" customWidth="1"/>
    <col min="13" max="13" width="20.28515625" style="139" customWidth="1"/>
    <col min="14" max="14" width="20.28515625" style="140" customWidth="1"/>
    <col min="15" max="15" width="9.140625" style="139"/>
    <col min="16" max="16" width="14.28515625" style="139" customWidth="1"/>
    <col min="17" max="17" width="15.140625" style="140" customWidth="1"/>
    <col min="18" max="16384" width="9.140625" style="139"/>
  </cols>
  <sheetData>
    <row r="1" spans="1:94" s="184" customFormat="1" ht="51.75" customHeight="1" x14ac:dyDescent="0.25">
      <c r="A1" s="220" t="s">
        <v>1624</v>
      </c>
      <c r="B1" s="222" t="s">
        <v>15</v>
      </c>
      <c r="C1" s="224" t="s">
        <v>1623</v>
      </c>
      <c r="D1" s="218" t="s">
        <v>1622</v>
      </c>
      <c r="E1" s="219"/>
      <c r="F1" s="218" t="s">
        <v>1621</v>
      </c>
      <c r="G1" s="219"/>
      <c r="H1" s="218" t="s">
        <v>1620</v>
      </c>
      <c r="I1" s="219"/>
      <c r="J1" s="218" t="s">
        <v>1619</v>
      </c>
      <c r="K1" s="219"/>
      <c r="L1" s="189"/>
      <c r="M1" s="226" t="s">
        <v>1618</v>
      </c>
      <c r="N1" s="224" t="s">
        <v>1617</v>
      </c>
      <c r="P1" s="227" t="s">
        <v>1616</v>
      </c>
      <c r="Q1" s="229" t="s">
        <v>1615</v>
      </c>
    </row>
    <row r="2" spans="1:94" s="184" customFormat="1" ht="38.25" customHeight="1" thickBot="1" x14ac:dyDescent="0.3">
      <c r="A2" s="221"/>
      <c r="B2" s="223"/>
      <c r="C2" s="225"/>
      <c r="D2" s="188" t="s">
        <v>1614</v>
      </c>
      <c r="E2" s="187" t="s">
        <v>1613</v>
      </c>
      <c r="F2" s="187" t="s">
        <v>1614</v>
      </c>
      <c r="G2" s="187" t="s">
        <v>1613</v>
      </c>
      <c r="H2" s="187" t="s">
        <v>1614</v>
      </c>
      <c r="I2" s="187" t="s">
        <v>1613</v>
      </c>
      <c r="J2" s="187" t="s">
        <v>1614</v>
      </c>
      <c r="K2" s="186" t="s">
        <v>1613</v>
      </c>
      <c r="L2" s="185"/>
      <c r="M2" s="221"/>
      <c r="N2" s="225"/>
      <c r="P2" s="228"/>
      <c r="Q2" s="230"/>
    </row>
    <row r="3" spans="1:94" ht="15.75" x14ac:dyDescent="0.25">
      <c r="A3" s="183" t="s">
        <v>1607</v>
      </c>
      <c r="B3" s="174">
        <v>398</v>
      </c>
      <c r="C3" s="182" t="s">
        <v>1612</v>
      </c>
      <c r="D3" s="181" t="s">
        <v>1611</v>
      </c>
      <c r="E3" s="180" t="s">
        <v>1561</v>
      </c>
      <c r="F3" s="178">
        <v>30</v>
      </c>
      <c r="G3" s="179">
        <v>60</v>
      </c>
      <c r="H3" s="178">
        <v>20</v>
      </c>
      <c r="I3" s="179">
        <v>60</v>
      </c>
      <c r="J3" s="177">
        <v>20</v>
      </c>
      <c r="K3" s="174">
        <v>60</v>
      </c>
      <c r="L3" s="174"/>
      <c r="M3" s="174" t="s">
        <v>1610</v>
      </c>
      <c r="N3" s="176" t="s">
        <v>1335</v>
      </c>
      <c r="Q3" s="176" t="s">
        <v>1335</v>
      </c>
    </row>
    <row r="4" spans="1:94" ht="63" x14ac:dyDescent="0.25">
      <c r="A4" s="172" t="s">
        <v>1607</v>
      </c>
      <c r="B4" s="160">
        <v>581</v>
      </c>
      <c r="C4" s="155" t="s">
        <v>1609</v>
      </c>
      <c r="D4" s="163" t="s">
        <v>933</v>
      </c>
      <c r="E4" s="163" t="s">
        <v>933</v>
      </c>
      <c r="F4" s="163" t="s">
        <v>933</v>
      </c>
      <c r="G4" s="163" t="s">
        <v>933</v>
      </c>
      <c r="H4" s="163" t="s">
        <v>933</v>
      </c>
      <c r="I4" s="163" t="s">
        <v>933</v>
      </c>
      <c r="J4" s="169">
        <v>10</v>
      </c>
      <c r="K4" s="169">
        <v>10</v>
      </c>
      <c r="L4" s="169"/>
      <c r="M4" s="174" t="s">
        <v>933</v>
      </c>
      <c r="N4" s="150" t="s">
        <v>1552</v>
      </c>
      <c r="Q4" s="150" t="s">
        <v>1552</v>
      </c>
    </row>
    <row r="5" spans="1:94" ht="78.75" x14ac:dyDescent="0.25">
      <c r="A5" s="172" t="s">
        <v>1607</v>
      </c>
      <c r="B5" s="160">
        <v>582</v>
      </c>
      <c r="C5" s="155" t="s">
        <v>1608</v>
      </c>
      <c r="D5" s="163" t="s">
        <v>933</v>
      </c>
      <c r="E5" s="163" t="s">
        <v>933</v>
      </c>
      <c r="F5" s="163" t="s">
        <v>933</v>
      </c>
      <c r="G5" s="163" t="s">
        <v>933</v>
      </c>
      <c r="H5" s="152">
        <v>10</v>
      </c>
      <c r="I5" s="151">
        <v>10</v>
      </c>
      <c r="J5" s="151">
        <v>10</v>
      </c>
      <c r="K5" s="151">
        <v>10</v>
      </c>
      <c r="L5" s="151"/>
      <c r="M5" s="174" t="s">
        <v>933</v>
      </c>
      <c r="N5" s="150" t="s">
        <v>1552</v>
      </c>
      <c r="Q5" s="150" t="s">
        <v>1552</v>
      </c>
    </row>
    <row r="6" spans="1:94" ht="31.5" x14ac:dyDescent="0.25">
      <c r="A6" s="172" t="s">
        <v>1607</v>
      </c>
      <c r="B6" s="160">
        <v>583</v>
      </c>
      <c r="C6" s="155" t="s">
        <v>1606</v>
      </c>
      <c r="D6" s="163" t="s">
        <v>933</v>
      </c>
      <c r="E6" s="163" t="s">
        <v>933</v>
      </c>
      <c r="F6" s="163" t="s">
        <v>933</v>
      </c>
      <c r="G6" s="163" t="s">
        <v>933</v>
      </c>
      <c r="H6" s="163" t="s">
        <v>933</v>
      </c>
      <c r="I6" s="163" t="s">
        <v>933</v>
      </c>
      <c r="J6" s="151">
        <v>10</v>
      </c>
      <c r="K6" s="151">
        <v>10</v>
      </c>
      <c r="L6" s="151"/>
      <c r="M6" s="174" t="s">
        <v>933</v>
      </c>
      <c r="N6" s="150" t="s">
        <v>1552</v>
      </c>
      <c r="Q6" s="150" t="s">
        <v>1552</v>
      </c>
    </row>
    <row r="7" spans="1:94" ht="30" x14ac:dyDescent="0.25">
      <c r="A7" s="172" t="s">
        <v>1605</v>
      </c>
      <c r="B7" s="160">
        <v>399</v>
      </c>
      <c r="C7" s="155" t="s">
        <v>1604</v>
      </c>
      <c r="D7" s="154">
        <v>30</v>
      </c>
      <c r="E7" s="153">
        <v>30</v>
      </c>
      <c r="F7" s="152">
        <v>30</v>
      </c>
      <c r="G7" s="152">
        <v>30</v>
      </c>
      <c r="H7" s="156">
        <v>15</v>
      </c>
      <c r="I7" s="169">
        <v>15</v>
      </c>
      <c r="J7" s="169">
        <v>10</v>
      </c>
      <c r="K7" s="169">
        <v>10</v>
      </c>
      <c r="L7" s="169"/>
      <c r="M7" s="174" t="s">
        <v>1603</v>
      </c>
      <c r="N7" s="150" t="s">
        <v>1552</v>
      </c>
      <c r="Q7" s="150" t="s">
        <v>1552</v>
      </c>
    </row>
    <row r="8" spans="1:94" ht="15.75" x14ac:dyDescent="0.25">
      <c r="A8" s="172" t="s">
        <v>1599</v>
      </c>
      <c r="B8" s="160">
        <v>510</v>
      </c>
      <c r="C8" s="155" t="s">
        <v>1602</v>
      </c>
      <c r="D8" s="154">
        <v>7.5</v>
      </c>
      <c r="E8" s="153">
        <v>7.5</v>
      </c>
      <c r="F8" s="153" t="s">
        <v>1517</v>
      </c>
      <c r="G8" s="153" t="s">
        <v>1517</v>
      </c>
      <c r="H8" s="156">
        <v>7.5</v>
      </c>
      <c r="I8" s="169">
        <v>7.5</v>
      </c>
      <c r="J8" s="169">
        <v>7.5</v>
      </c>
      <c r="K8" s="169">
        <v>7.5</v>
      </c>
      <c r="L8" s="169"/>
      <c r="M8" s="174" t="s">
        <v>1600</v>
      </c>
      <c r="N8" s="150" t="s">
        <v>1552</v>
      </c>
      <c r="Q8" s="150" t="s">
        <v>1552</v>
      </c>
    </row>
    <row r="9" spans="1:94" ht="15.75" x14ac:dyDescent="0.25">
      <c r="A9" s="172" t="s">
        <v>1599</v>
      </c>
      <c r="B9" s="160">
        <v>520</v>
      </c>
      <c r="C9" s="155" t="s">
        <v>1601</v>
      </c>
      <c r="D9" s="154">
        <v>15</v>
      </c>
      <c r="E9" s="153">
        <v>15</v>
      </c>
      <c r="F9" s="153">
        <v>15</v>
      </c>
      <c r="G9" s="153">
        <v>15</v>
      </c>
      <c r="H9" s="156">
        <v>7.5</v>
      </c>
      <c r="I9" s="169">
        <v>7.5</v>
      </c>
      <c r="J9" s="169">
        <v>7.5</v>
      </c>
      <c r="K9" s="169">
        <v>7.5</v>
      </c>
      <c r="L9" s="169"/>
      <c r="M9" s="174" t="s">
        <v>1600</v>
      </c>
      <c r="N9" s="150" t="s">
        <v>1552</v>
      </c>
      <c r="Q9" s="150" t="s">
        <v>1552</v>
      </c>
    </row>
    <row r="10" spans="1:94" ht="15.75" x14ac:dyDescent="0.25">
      <c r="A10" s="172" t="s">
        <v>1599</v>
      </c>
      <c r="B10" s="160">
        <v>530</v>
      </c>
      <c r="C10" s="155" t="s">
        <v>1598</v>
      </c>
      <c r="D10" s="154">
        <v>15</v>
      </c>
      <c r="E10" s="153">
        <v>15</v>
      </c>
      <c r="F10" s="153">
        <v>15</v>
      </c>
      <c r="G10" s="153">
        <v>15</v>
      </c>
      <c r="H10" s="156">
        <v>7.5</v>
      </c>
      <c r="I10" s="169">
        <v>7.5</v>
      </c>
      <c r="J10" s="169">
        <v>7.5</v>
      </c>
      <c r="K10" s="169">
        <v>7.5</v>
      </c>
      <c r="L10" s="169"/>
      <c r="M10" s="174" t="s">
        <v>1597</v>
      </c>
      <c r="N10" s="150" t="s">
        <v>1552</v>
      </c>
      <c r="Q10" s="150" t="s">
        <v>1552</v>
      </c>
    </row>
    <row r="11" spans="1:94" s="149" customFormat="1" ht="47.25" x14ac:dyDescent="0.25">
      <c r="A11" s="172" t="s">
        <v>1596</v>
      </c>
      <c r="B11" s="160">
        <v>555</v>
      </c>
      <c r="C11" s="155" t="s">
        <v>1122</v>
      </c>
      <c r="D11" s="163" t="s">
        <v>933</v>
      </c>
      <c r="E11" s="163" t="s">
        <v>933</v>
      </c>
      <c r="F11" s="163" t="s">
        <v>933</v>
      </c>
      <c r="G11" s="163" t="s">
        <v>933</v>
      </c>
      <c r="H11" s="163" t="s">
        <v>933</v>
      </c>
      <c r="I11" s="163" t="s">
        <v>933</v>
      </c>
      <c r="J11" s="169">
        <v>10</v>
      </c>
      <c r="K11" s="169">
        <v>10</v>
      </c>
      <c r="L11" s="169"/>
      <c r="M11" s="174" t="s">
        <v>933</v>
      </c>
      <c r="N11" s="150" t="s">
        <v>1552</v>
      </c>
      <c r="O11" s="139"/>
      <c r="P11" s="139"/>
      <c r="Q11" s="150" t="s">
        <v>1552</v>
      </c>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row>
    <row r="12" spans="1:94" ht="31.5" x14ac:dyDescent="0.25">
      <c r="A12" s="172" t="s">
        <v>1595</v>
      </c>
      <c r="B12" s="160">
        <v>577</v>
      </c>
      <c r="C12" s="155" t="s">
        <v>1113</v>
      </c>
      <c r="D12" s="163" t="s">
        <v>933</v>
      </c>
      <c r="E12" s="163" t="s">
        <v>933</v>
      </c>
      <c r="F12" s="163" t="s">
        <v>933</v>
      </c>
      <c r="G12" s="163" t="s">
        <v>933</v>
      </c>
      <c r="H12" s="178">
        <v>2</v>
      </c>
      <c r="I12" s="177">
        <v>2</v>
      </c>
      <c r="J12" s="177">
        <v>2</v>
      </c>
      <c r="K12" s="177">
        <v>2</v>
      </c>
      <c r="L12" s="177"/>
      <c r="M12" s="174" t="s">
        <v>933</v>
      </c>
      <c r="N12" s="176" t="s">
        <v>1594</v>
      </c>
      <c r="Q12" s="176" t="s">
        <v>1594</v>
      </c>
    </row>
    <row r="13" spans="1:94" ht="31.5" x14ac:dyDescent="0.25">
      <c r="A13" s="172" t="s">
        <v>901</v>
      </c>
      <c r="B13" s="160">
        <v>10</v>
      </c>
      <c r="C13" s="155" t="s">
        <v>1593</v>
      </c>
      <c r="D13" s="175" t="s">
        <v>933</v>
      </c>
      <c r="E13" s="153" t="s">
        <v>933</v>
      </c>
      <c r="F13" s="156">
        <v>10</v>
      </c>
      <c r="G13" s="156">
        <v>10</v>
      </c>
      <c r="H13" s="156">
        <v>10</v>
      </c>
      <c r="I13" s="169">
        <v>10</v>
      </c>
      <c r="J13" s="169">
        <v>10</v>
      </c>
      <c r="K13" s="169">
        <v>10</v>
      </c>
      <c r="L13" s="169"/>
      <c r="M13" s="174" t="s">
        <v>933</v>
      </c>
      <c r="N13" s="150" t="s">
        <v>1335</v>
      </c>
      <c r="Q13" s="150" t="s">
        <v>1335</v>
      </c>
    </row>
    <row r="14" spans="1:94" ht="31.5" x14ac:dyDescent="0.25">
      <c r="A14" s="172" t="s">
        <v>901</v>
      </c>
      <c r="B14" s="160">
        <v>12</v>
      </c>
      <c r="C14" s="155" t="s">
        <v>1592</v>
      </c>
      <c r="D14" s="154" t="s">
        <v>933</v>
      </c>
      <c r="E14" s="157" t="s">
        <v>933</v>
      </c>
      <c r="F14" s="152">
        <v>10</v>
      </c>
      <c r="G14" s="152">
        <v>10</v>
      </c>
      <c r="H14" s="152">
        <v>10</v>
      </c>
      <c r="I14" s="151">
        <v>10</v>
      </c>
      <c r="J14" s="151">
        <v>10</v>
      </c>
      <c r="K14" s="151">
        <v>10</v>
      </c>
      <c r="L14" s="151"/>
      <c r="M14" s="154" t="s">
        <v>933</v>
      </c>
      <c r="N14" s="150" t="s">
        <v>1335</v>
      </c>
      <c r="Q14" s="150" t="s">
        <v>1335</v>
      </c>
    </row>
    <row r="15" spans="1:94" s="149" customFormat="1" ht="31.5" x14ac:dyDescent="0.25">
      <c r="A15" s="172" t="s">
        <v>901</v>
      </c>
      <c r="B15" s="160">
        <v>28</v>
      </c>
      <c r="C15" s="155" t="s">
        <v>912</v>
      </c>
      <c r="D15" s="154" t="s">
        <v>933</v>
      </c>
      <c r="E15" s="157" t="s">
        <v>933</v>
      </c>
      <c r="F15" s="152" t="s">
        <v>933</v>
      </c>
      <c r="G15" s="152" t="s">
        <v>933</v>
      </c>
      <c r="H15" s="152">
        <v>10</v>
      </c>
      <c r="I15" s="151">
        <v>10</v>
      </c>
      <c r="J15" s="151">
        <v>10</v>
      </c>
      <c r="K15" s="151">
        <v>10</v>
      </c>
      <c r="L15" s="151"/>
      <c r="M15" s="154" t="s">
        <v>933</v>
      </c>
      <c r="N15" s="150" t="s">
        <v>1335</v>
      </c>
      <c r="O15" s="139"/>
      <c r="P15" s="139"/>
      <c r="Q15" s="150" t="s">
        <v>1335</v>
      </c>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row>
    <row r="16" spans="1:94" ht="31.5" x14ac:dyDescent="0.25">
      <c r="A16" s="172" t="s">
        <v>901</v>
      </c>
      <c r="B16" s="160">
        <v>30</v>
      </c>
      <c r="C16" s="155" t="s">
        <v>918</v>
      </c>
      <c r="D16" s="154" t="s">
        <v>933</v>
      </c>
      <c r="E16" s="157" t="s">
        <v>933</v>
      </c>
      <c r="F16" s="152" t="s">
        <v>933</v>
      </c>
      <c r="G16" s="152" t="s">
        <v>933</v>
      </c>
      <c r="H16" s="152">
        <v>10</v>
      </c>
      <c r="I16" s="151">
        <v>10</v>
      </c>
      <c r="J16" s="151">
        <v>10</v>
      </c>
      <c r="K16" s="151">
        <v>10</v>
      </c>
      <c r="L16" s="151"/>
      <c r="M16" s="154" t="s">
        <v>933</v>
      </c>
      <c r="N16" s="150" t="s">
        <v>1335</v>
      </c>
      <c r="Q16" s="150" t="s">
        <v>1335</v>
      </c>
    </row>
    <row r="17" spans="1:17" ht="31.5" x14ac:dyDescent="0.25">
      <c r="A17" s="172" t="s">
        <v>901</v>
      </c>
      <c r="B17" s="160">
        <v>41</v>
      </c>
      <c r="C17" s="155" t="s">
        <v>920</v>
      </c>
      <c r="D17" s="154" t="s">
        <v>933</v>
      </c>
      <c r="E17" s="157" t="s">
        <v>933</v>
      </c>
      <c r="F17" s="152" t="s">
        <v>933</v>
      </c>
      <c r="G17" s="152" t="s">
        <v>933</v>
      </c>
      <c r="H17" s="152">
        <v>10</v>
      </c>
      <c r="I17" s="151">
        <v>10</v>
      </c>
      <c r="J17" s="151">
        <v>10</v>
      </c>
      <c r="K17" s="151">
        <v>10</v>
      </c>
      <c r="L17" s="151"/>
      <c r="M17" s="154" t="s">
        <v>933</v>
      </c>
      <c r="N17" s="150" t="s">
        <v>1335</v>
      </c>
      <c r="Q17" s="150" t="s">
        <v>1335</v>
      </c>
    </row>
    <row r="18" spans="1:17" ht="15.75" x14ac:dyDescent="0.25">
      <c r="A18" s="172" t="s">
        <v>901</v>
      </c>
      <c r="B18" s="160">
        <v>103</v>
      </c>
      <c r="C18" s="155" t="s">
        <v>1591</v>
      </c>
      <c r="D18" s="154" t="s">
        <v>933</v>
      </c>
      <c r="E18" s="157" t="s">
        <v>933</v>
      </c>
      <c r="F18" s="152" t="s">
        <v>933</v>
      </c>
      <c r="G18" s="152" t="s">
        <v>933</v>
      </c>
      <c r="H18" s="152" t="s">
        <v>933</v>
      </c>
      <c r="I18" s="151" t="s">
        <v>933</v>
      </c>
      <c r="J18" s="151">
        <v>10</v>
      </c>
      <c r="K18" s="151">
        <v>10</v>
      </c>
      <c r="L18" s="151"/>
      <c r="M18" s="154" t="s">
        <v>933</v>
      </c>
      <c r="N18" s="150" t="s">
        <v>1391</v>
      </c>
      <c r="Q18" s="150" t="s">
        <v>1391</v>
      </c>
    </row>
    <row r="19" spans="1:17" ht="15.75" x14ac:dyDescent="0.25">
      <c r="A19" s="172" t="s">
        <v>901</v>
      </c>
      <c r="B19" s="160">
        <v>104</v>
      </c>
      <c r="C19" s="155" t="s">
        <v>1590</v>
      </c>
      <c r="D19" s="154" t="s">
        <v>933</v>
      </c>
      <c r="E19" s="157" t="s">
        <v>933</v>
      </c>
      <c r="F19" s="152" t="s">
        <v>933</v>
      </c>
      <c r="G19" s="152" t="s">
        <v>933</v>
      </c>
      <c r="H19" s="152" t="s">
        <v>933</v>
      </c>
      <c r="I19" s="152" t="s">
        <v>933</v>
      </c>
      <c r="J19" s="151">
        <v>10</v>
      </c>
      <c r="K19" s="151">
        <v>10</v>
      </c>
      <c r="L19" s="151"/>
      <c r="M19" s="154" t="s">
        <v>933</v>
      </c>
      <c r="N19" s="150" t="s">
        <v>1391</v>
      </c>
      <c r="Q19" s="150" t="s">
        <v>1391</v>
      </c>
    </row>
    <row r="20" spans="1:17" ht="31.5" x14ac:dyDescent="0.25">
      <c r="A20" s="172" t="s">
        <v>901</v>
      </c>
      <c r="B20" s="160">
        <v>120</v>
      </c>
      <c r="C20" s="155" t="s">
        <v>1589</v>
      </c>
      <c r="D20" s="158" t="s">
        <v>1588</v>
      </c>
      <c r="E20" s="157" t="s">
        <v>1588</v>
      </c>
      <c r="F20" s="157" t="s">
        <v>1588</v>
      </c>
      <c r="G20" s="157" t="s">
        <v>1588</v>
      </c>
      <c r="H20" s="152">
        <v>10</v>
      </c>
      <c r="I20" s="151">
        <v>10</v>
      </c>
      <c r="J20" s="169">
        <v>10</v>
      </c>
      <c r="K20" s="169">
        <v>10</v>
      </c>
      <c r="L20" s="169"/>
      <c r="M20" s="169" t="s">
        <v>1361</v>
      </c>
      <c r="N20" s="150" t="s">
        <v>1335</v>
      </c>
      <c r="Q20" s="150" t="s">
        <v>1335</v>
      </c>
    </row>
    <row r="21" spans="1:17" ht="15.75" x14ac:dyDescent="0.25">
      <c r="A21" s="172" t="s">
        <v>901</v>
      </c>
      <c r="B21" s="151">
        <v>201</v>
      </c>
      <c r="C21" s="155" t="s">
        <v>1586</v>
      </c>
      <c r="D21" s="168">
        <v>10</v>
      </c>
      <c r="E21" s="152">
        <v>10</v>
      </c>
      <c r="F21" s="152">
        <v>10</v>
      </c>
      <c r="G21" s="152">
        <v>10</v>
      </c>
      <c r="H21" s="152">
        <v>10</v>
      </c>
      <c r="I21" s="151">
        <v>10</v>
      </c>
      <c r="J21" s="151">
        <v>10</v>
      </c>
      <c r="K21" s="151">
        <v>10</v>
      </c>
      <c r="L21" s="151"/>
      <c r="M21" s="151" t="s">
        <v>1587</v>
      </c>
      <c r="N21" s="150" t="s">
        <v>1335</v>
      </c>
      <c r="Q21" s="150" t="s">
        <v>1335</v>
      </c>
    </row>
    <row r="22" spans="1:17" ht="15.75" x14ac:dyDescent="0.25">
      <c r="A22" s="172" t="s">
        <v>901</v>
      </c>
      <c r="B22" s="151">
        <v>202</v>
      </c>
      <c r="C22" s="155" t="s">
        <v>1586</v>
      </c>
      <c r="D22" s="168">
        <v>10</v>
      </c>
      <c r="E22" s="152">
        <v>10</v>
      </c>
      <c r="F22" s="152">
        <v>10</v>
      </c>
      <c r="G22" s="152">
        <v>10</v>
      </c>
      <c r="H22" s="152">
        <v>10</v>
      </c>
      <c r="I22" s="151">
        <v>10</v>
      </c>
      <c r="J22" s="151">
        <v>10</v>
      </c>
      <c r="K22" s="151">
        <v>10</v>
      </c>
      <c r="L22" s="151"/>
      <c r="M22" s="151" t="s">
        <v>1525</v>
      </c>
      <c r="N22" s="150" t="s">
        <v>1335</v>
      </c>
      <c r="Q22" s="150" t="s">
        <v>1335</v>
      </c>
    </row>
    <row r="23" spans="1:17" ht="15.75" x14ac:dyDescent="0.25">
      <c r="A23" s="172" t="s">
        <v>901</v>
      </c>
      <c r="B23" s="151">
        <v>204</v>
      </c>
      <c r="C23" s="155" t="s">
        <v>1586</v>
      </c>
      <c r="D23" s="154">
        <v>30</v>
      </c>
      <c r="E23" s="153">
        <v>30</v>
      </c>
      <c r="F23" s="153">
        <v>30</v>
      </c>
      <c r="G23" s="153">
        <v>30</v>
      </c>
      <c r="H23" s="152">
        <v>10</v>
      </c>
      <c r="I23" s="151">
        <v>10</v>
      </c>
      <c r="J23" s="151">
        <v>10</v>
      </c>
      <c r="K23" s="151">
        <v>10</v>
      </c>
      <c r="L23" s="151"/>
      <c r="M23" s="151" t="s">
        <v>1585</v>
      </c>
      <c r="N23" s="150" t="s">
        <v>1335</v>
      </c>
      <c r="Q23" s="150" t="s">
        <v>1391</v>
      </c>
    </row>
    <row r="24" spans="1:17" ht="15.75" x14ac:dyDescent="0.25">
      <c r="A24" s="172" t="s">
        <v>901</v>
      </c>
      <c r="B24" s="151">
        <v>215</v>
      </c>
      <c r="C24" s="155" t="s">
        <v>1584</v>
      </c>
      <c r="D24" s="154">
        <v>10</v>
      </c>
      <c r="E24" s="153">
        <v>15</v>
      </c>
      <c r="F24" s="152">
        <v>10</v>
      </c>
      <c r="G24" s="152">
        <v>10</v>
      </c>
      <c r="H24" s="152">
        <v>10</v>
      </c>
      <c r="I24" s="151">
        <v>10</v>
      </c>
      <c r="J24" s="151">
        <v>10</v>
      </c>
      <c r="K24" s="151">
        <v>10</v>
      </c>
      <c r="L24" s="151"/>
      <c r="M24" s="151" t="s">
        <v>1543</v>
      </c>
      <c r="N24" s="150" t="s">
        <v>1335</v>
      </c>
      <c r="Q24" s="150" t="s">
        <v>1335</v>
      </c>
    </row>
    <row r="25" spans="1:17" ht="15.75" x14ac:dyDescent="0.25">
      <c r="A25" s="172" t="s">
        <v>901</v>
      </c>
      <c r="B25" s="151">
        <v>225</v>
      </c>
      <c r="C25" s="155" t="s">
        <v>1583</v>
      </c>
      <c r="D25" s="154">
        <v>15</v>
      </c>
      <c r="E25" s="153">
        <v>30</v>
      </c>
      <c r="F25" s="153">
        <v>15</v>
      </c>
      <c r="G25" s="153">
        <v>30</v>
      </c>
      <c r="H25" s="152">
        <v>10</v>
      </c>
      <c r="I25" s="152">
        <v>10</v>
      </c>
      <c r="J25" s="151">
        <v>10</v>
      </c>
      <c r="K25" s="151">
        <v>10</v>
      </c>
      <c r="L25" s="151"/>
      <c r="M25" s="151" t="s">
        <v>1516</v>
      </c>
      <c r="N25" s="150" t="s">
        <v>1335</v>
      </c>
      <c r="Q25" s="150" t="s">
        <v>1335</v>
      </c>
    </row>
    <row r="26" spans="1:17" ht="15.75" x14ac:dyDescent="0.25">
      <c r="A26" s="172" t="s">
        <v>901</v>
      </c>
      <c r="B26" s="160">
        <v>235</v>
      </c>
      <c r="C26" s="155" t="s">
        <v>1582</v>
      </c>
      <c r="D26" s="154">
        <v>15</v>
      </c>
      <c r="E26" s="153">
        <v>15</v>
      </c>
      <c r="F26" s="152">
        <v>10</v>
      </c>
      <c r="G26" s="152">
        <v>10</v>
      </c>
      <c r="H26" s="152">
        <v>10</v>
      </c>
      <c r="I26" s="152">
        <v>10</v>
      </c>
      <c r="J26" s="151">
        <v>10</v>
      </c>
      <c r="K26" s="151">
        <v>10</v>
      </c>
      <c r="L26" s="151"/>
      <c r="M26" s="151" t="s">
        <v>1516</v>
      </c>
      <c r="N26" s="150" t="s">
        <v>1335</v>
      </c>
      <c r="Q26" s="150" t="s">
        <v>1335</v>
      </c>
    </row>
    <row r="27" spans="1:17" ht="31.5" x14ac:dyDescent="0.25">
      <c r="A27" s="172" t="s">
        <v>901</v>
      </c>
      <c r="B27" s="151">
        <v>237</v>
      </c>
      <c r="C27" s="155" t="s">
        <v>1581</v>
      </c>
      <c r="D27" s="154">
        <v>15</v>
      </c>
      <c r="E27" s="157" t="s">
        <v>933</v>
      </c>
      <c r="F27" s="153">
        <v>15</v>
      </c>
      <c r="G27" s="157" t="s">
        <v>933</v>
      </c>
      <c r="H27" s="152">
        <v>10</v>
      </c>
      <c r="I27" s="151">
        <v>10</v>
      </c>
      <c r="J27" s="151">
        <v>10</v>
      </c>
      <c r="K27" s="151">
        <v>10</v>
      </c>
      <c r="L27" s="151"/>
      <c r="M27" s="151" t="s">
        <v>1349</v>
      </c>
      <c r="N27" s="150" t="s">
        <v>1391</v>
      </c>
      <c r="Q27" s="150" t="s">
        <v>1391</v>
      </c>
    </row>
    <row r="28" spans="1:17" ht="31.5" x14ac:dyDescent="0.25">
      <c r="A28" s="172" t="s">
        <v>901</v>
      </c>
      <c r="B28" s="160">
        <v>238</v>
      </c>
      <c r="C28" s="155" t="s">
        <v>947</v>
      </c>
      <c r="D28" s="154" t="s">
        <v>933</v>
      </c>
      <c r="E28" s="157" t="s">
        <v>933</v>
      </c>
      <c r="F28" s="152" t="s">
        <v>933</v>
      </c>
      <c r="G28" s="152" t="s">
        <v>933</v>
      </c>
      <c r="H28" s="152">
        <v>10</v>
      </c>
      <c r="I28" s="151">
        <v>10</v>
      </c>
      <c r="J28" s="151">
        <v>10</v>
      </c>
      <c r="K28" s="151">
        <v>10</v>
      </c>
      <c r="L28" s="151"/>
      <c r="M28" s="152" t="s">
        <v>933</v>
      </c>
      <c r="N28" s="150" t="s">
        <v>1391</v>
      </c>
      <c r="Q28" s="150" t="s">
        <v>1391</v>
      </c>
    </row>
    <row r="29" spans="1:17" ht="15.75" x14ac:dyDescent="0.25">
      <c r="A29" s="172" t="s">
        <v>901</v>
      </c>
      <c r="B29" s="151">
        <v>280</v>
      </c>
      <c r="C29" s="155" t="s">
        <v>1580</v>
      </c>
      <c r="D29" s="158" t="s">
        <v>1559</v>
      </c>
      <c r="E29" s="157" t="s">
        <v>933</v>
      </c>
      <c r="F29" s="156" t="s">
        <v>1566</v>
      </c>
      <c r="G29" s="152">
        <v>30</v>
      </c>
      <c r="H29" s="156" t="s">
        <v>1566</v>
      </c>
      <c r="I29" s="152">
        <v>30</v>
      </c>
      <c r="J29" s="156" t="s">
        <v>1566</v>
      </c>
      <c r="K29" s="152">
        <v>30</v>
      </c>
      <c r="L29" s="152"/>
      <c r="M29" s="152" t="s">
        <v>1347</v>
      </c>
      <c r="N29" s="150" t="s">
        <v>1391</v>
      </c>
      <c r="Q29" s="150" t="s">
        <v>1391</v>
      </c>
    </row>
    <row r="30" spans="1:17" ht="31.5" x14ac:dyDescent="0.25">
      <c r="A30" s="172" t="s">
        <v>901</v>
      </c>
      <c r="B30" s="151">
        <v>290</v>
      </c>
      <c r="C30" s="173" t="s">
        <v>1579</v>
      </c>
      <c r="D30" s="158" t="s">
        <v>1559</v>
      </c>
      <c r="E30" s="157" t="s">
        <v>933</v>
      </c>
      <c r="F30" s="156" t="s">
        <v>1566</v>
      </c>
      <c r="G30" s="152">
        <v>30</v>
      </c>
      <c r="H30" s="156" t="s">
        <v>1566</v>
      </c>
      <c r="I30" s="152">
        <v>30</v>
      </c>
      <c r="J30" s="156" t="s">
        <v>1566</v>
      </c>
      <c r="K30" s="152">
        <v>30</v>
      </c>
      <c r="L30" s="152"/>
      <c r="M30" s="152" t="s">
        <v>1347</v>
      </c>
      <c r="N30" s="150" t="s">
        <v>1391</v>
      </c>
      <c r="Q30" s="150" t="s">
        <v>1391</v>
      </c>
    </row>
    <row r="31" spans="1:17" ht="31.5" x14ac:dyDescent="0.25">
      <c r="A31" s="172" t="s">
        <v>901</v>
      </c>
      <c r="B31" s="160">
        <v>292</v>
      </c>
      <c r="C31" s="155" t="s">
        <v>1578</v>
      </c>
      <c r="D31" s="154" t="s">
        <v>933</v>
      </c>
      <c r="E31" s="157" t="s">
        <v>933</v>
      </c>
      <c r="F31" s="152">
        <v>10</v>
      </c>
      <c r="G31" s="152">
        <v>10</v>
      </c>
      <c r="H31" s="152">
        <v>10</v>
      </c>
      <c r="I31" s="151">
        <v>10</v>
      </c>
      <c r="J31" s="151">
        <v>10</v>
      </c>
      <c r="K31" s="151">
        <v>10</v>
      </c>
      <c r="L31" s="151"/>
      <c r="M31" s="154" t="s">
        <v>933</v>
      </c>
      <c r="N31" s="150" t="s">
        <v>1552</v>
      </c>
      <c r="Q31" s="150" t="s">
        <v>1552</v>
      </c>
    </row>
    <row r="32" spans="1:17" ht="47.25" x14ac:dyDescent="0.25">
      <c r="A32" s="172" t="s">
        <v>901</v>
      </c>
      <c r="B32" s="160">
        <v>293</v>
      </c>
      <c r="C32" s="155" t="s">
        <v>1577</v>
      </c>
      <c r="D32" s="154" t="s">
        <v>933</v>
      </c>
      <c r="E32" s="157" t="s">
        <v>933</v>
      </c>
      <c r="F32" s="152" t="s">
        <v>933</v>
      </c>
      <c r="G32" s="152" t="s">
        <v>933</v>
      </c>
      <c r="H32" s="152" t="s">
        <v>933</v>
      </c>
      <c r="I32" s="151" t="s">
        <v>933</v>
      </c>
      <c r="J32" s="151">
        <v>10</v>
      </c>
      <c r="K32" s="151">
        <v>10</v>
      </c>
      <c r="L32" s="151"/>
      <c r="M32" s="154" t="s">
        <v>933</v>
      </c>
      <c r="N32" s="150" t="s">
        <v>1391</v>
      </c>
      <c r="Q32" s="150" t="s">
        <v>1391</v>
      </c>
    </row>
    <row r="33" spans="1:17" ht="31.5" x14ac:dyDescent="0.25">
      <c r="A33" s="172" t="s">
        <v>901</v>
      </c>
      <c r="B33" s="160">
        <v>295</v>
      </c>
      <c r="C33" s="155" t="s">
        <v>1576</v>
      </c>
      <c r="D33" s="154" t="s">
        <v>933</v>
      </c>
      <c r="E33" s="157" t="s">
        <v>933</v>
      </c>
      <c r="F33" s="152" t="s">
        <v>933</v>
      </c>
      <c r="G33" s="152" t="s">
        <v>933</v>
      </c>
      <c r="H33" s="152">
        <v>10</v>
      </c>
      <c r="I33" s="151">
        <v>10</v>
      </c>
      <c r="J33" s="151">
        <v>10</v>
      </c>
      <c r="K33" s="151">
        <v>10</v>
      </c>
      <c r="L33" s="151"/>
      <c r="M33" s="154" t="s">
        <v>933</v>
      </c>
      <c r="N33" s="150" t="s">
        <v>1391</v>
      </c>
      <c r="Q33" s="150" t="s">
        <v>1391</v>
      </c>
    </row>
    <row r="34" spans="1:17" ht="15.75" x14ac:dyDescent="0.25">
      <c r="A34" s="172" t="s">
        <v>901</v>
      </c>
      <c r="B34" s="151">
        <v>350</v>
      </c>
      <c r="C34" s="173" t="s">
        <v>1575</v>
      </c>
      <c r="D34" s="158" t="s">
        <v>1566</v>
      </c>
      <c r="E34" s="153">
        <v>15</v>
      </c>
      <c r="F34" s="152">
        <v>10</v>
      </c>
      <c r="G34" s="152">
        <v>10</v>
      </c>
      <c r="H34" s="152">
        <v>10</v>
      </c>
      <c r="I34" s="151">
        <v>10</v>
      </c>
      <c r="J34" s="151">
        <v>10</v>
      </c>
      <c r="K34" s="151">
        <v>10</v>
      </c>
      <c r="L34" s="151"/>
      <c r="M34" s="151" t="s">
        <v>1412</v>
      </c>
      <c r="N34" s="150" t="s">
        <v>1335</v>
      </c>
      <c r="Q34" s="150" t="s">
        <v>1335</v>
      </c>
    </row>
    <row r="35" spans="1:17" ht="31.5" x14ac:dyDescent="0.25">
      <c r="A35" s="172" t="s">
        <v>901</v>
      </c>
      <c r="B35" s="160">
        <v>440</v>
      </c>
      <c r="C35" s="155" t="s">
        <v>975</v>
      </c>
      <c r="D35" s="154" t="s">
        <v>933</v>
      </c>
      <c r="E35" s="157" t="s">
        <v>933</v>
      </c>
      <c r="F35" s="152" t="s">
        <v>933</v>
      </c>
      <c r="G35" s="152" t="s">
        <v>933</v>
      </c>
      <c r="H35" s="152">
        <v>10</v>
      </c>
      <c r="I35" s="151">
        <v>10</v>
      </c>
      <c r="J35" s="151">
        <v>10</v>
      </c>
      <c r="K35" s="151">
        <v>10</v>
      </c>
      <c r="L35" s="151"/>
      <c r="M35" s="154" t="s">
        <v>933</v>
      </c>
      <c r="N35" s="150" t="s">
        <v>1335</v>
      </c>
      <c r="Q35" s="150" t="s">
        <v>1335</v>
      </c>
    </row>
    <row r="36" spans="1:17" ht="31.5" x14ac:dyDescent="0.25">
      <c r="A36" s="172" t="s">
        <v>901</v>
      </c>
      <c r="B36" s="160">
        <v>450</v>
      </c>
      <c r="C36" s="155" t="s">
        <v>1574</v>
      </c>
      <c r="D36" s="154" t="s">
        <v>933</v>
      </c>
      <c r="E36" s="157" t="s">
        <v>933</v>
      </c>
      <c r="F36" s="152">
        <v>10</v>
      </c>
      <c r="G36" s="152">
        <v>10</v>
      </c>
      <c r="H36" s="152">
        <v>10</v>
      </c>
      <c r="I36" s="151">
        <v>10</v>
      </c>
      <c r="J36" s="151">
        <v>10</v>
      </c>
      <c r="K36" s="151">
        <v>10</v>
      </c>
      <c r="L36" s="151"/>
      <c r="M36" s="154" t="s">
        <v>933</v>
      </c>
      <c r="N36" s="150" t="s">
        <v>1335</v>
      </c>
      <c r="Q36" s="150" t="s">
        <v>1335</v>
      </c>
    </row>
    <row r="37" spans="1:17" ht="15.75" x14ac:dyDescent="0.25">
      <c r="A37" s="172" t="s">
        <v>901</v>
      </c>
      <c r="B37" s="160">
        <v>471</v>
      </c>
      <c r="C37" s="155" t="s">
        <v>984</v>
      </c>
      <c r="D37" s="154" t="s">
        <v>933</v>
      </c>
      <c r="E37" s="157" t="s">
        <v>933</v>
      </c>
      <c r="F37" s="152" t="s">
        <v>933</v>
      </c>
      <c r="G37" s="152" t="s">
        <v>933</v>
      </c>
      <c r="H37" s="152">
        <v>10</v>
      </c>
      <c r="I37" s="151">
        <v>10</v>
      </c>
      <c r="J37" s="151">
        <v>10</v>
      </c>
      <c r="K37" s="151">
        <v>10</v>
      </c>
      <c r="L37" s="151"/>
      <c r="M37" s="154" t="s">
        <v>933</v>
      </c>
      <c r="N37" s="150" t="s">
        <v>1335</v>
      </c>
      <c r="Q37" s="150" t="s">
        <v>1335</v>
      </c>
    </row>
    <row r="38" spans="1:17" ht="47.25" x14ac:dyDescent="0.25">
      <c r="A38" s="172" t="s">
        <v>901</v>
      </c>
      <c r="B38" s="160">
        <v>473</v>
      </c>
      <c r="C38" s="155" t="s">
        <v>1573</v>
      </c>
      <c r="D38" s="154" t="s">
        <v>933</v>
      </c>
      <c r="E38" s="157" t="s">
        <v>933</v>
      </c>
      <c r="F38" s="152" t="s">
        <v>933</v>
      </c>
      <c r="G38" s="152" t="s">
        <v>933</v>
      </c>
      <c r="H38" s="152">
        <v>10</v>
      </c>
      <c r="I38" s="151">
        <v>10</v>
      </c>
      <c r="J38" s="151">
        <v>10</v>
      </c>
      <c r="K38" s="151">
        <v>10</v>
      </c>
      <c r="L38" s="151"/>
      <c r="M38" s="154" t="s">
        <v>933</v>
      </c>
      <c r="N38" s="150" t="s">
        <v>1552</v>
      </c>
      <c r="Q38" s="150" t="s">
        <v>1552</v>
      </c>
    </row>
    <row r="39" spans="1:17" ht="31.5" x14ac:dyDescent="0.25">
      <c r="A39" s="172" t="s">
        <v>901</v>
      </c>
      <c r="B39" s="160">
        <v>474</v>
      </c>
      <c r="C39" s="155" t="s">
        <v>993</v>
      </c>
      <c r="D39" s="154" t="s">
        <v>933</v>
      </c>
      <c r="E39" s="157" t="s">
        <v>933</v>
      </c>
      <c r="F39" s="152" t="s">
        <v>933</v>
      </c>
      <c r="G39" s="152" t="s">
        <v>933</v>
      </c>
      <c r="H39" s="152">
        <v>10</v>
      </c>
      <c r="I39" s="151">
        <v>10</v>
      </c>
      <c r="J39" s="151">
        <v>10</v>
      </c>
      <c r="K39" s="151">
        <v>10</v>
      </c>
      <c r="L39" s="151"/>
      <c r="M39" s="154" t="s">
        <v>933</v>
      </c>
      <c r="N39" s="150" t="s">
        <v>1335</v>
      </c>
      <c r="Q39" s="150" t="s">
        <v>1335</v>
      </c>
    </row>
    <row r="40" spans="1:17" ht="31.5" x14ac:dyDescent="0.25">
      <c r="A40" s="172" t="s">
        <v>901</v>
      </c>
      <c r="B40" s="160">
        <v>477</v>
      </c>
      <c r="C40" s="155" t="s">
        <v>1572</v>
      </c>
      <c r="D40" s="154" t="s">
        <v>933</v>
      </c>
      <c r="E40" s="157" t="s">
        <v>933</v>
      </c>
      <c r="F40" s="152" t="s">
        <v>933</v>
      </c>
      <c r="G40" s="152" t="s">
        <v>933</v>
      </c>
      <c r="H40" s="152">
        <v>10</v>
      </c>
      <c r="I40" s="151">
        <v>10</v>
      </c>
      <c r="J40" s="151">
        <v>10</v>
      </c>
      <c r="K40" s="151">
        <v>10</v>
      </c>
      <c r="L40" s="151"/>
      <c r="M40" s="154" t="s">
        <v>933</v>
      </c>
      <c r="N40" s="150" t="s">
        <v>1335</v>
      </c>
      <c r="Q40" s="150" t="s">
        <v>1335</v>
      </c>
    </row>
    <row r="41" spans="1:17" ht="31.5" x14ac:dyDescent="0.25">
      <c r="A41" s="172" t="s">
        <v>901</v>
      </c>
      <c r="B41" s="160">
        <v>625</v>
      </c>
      <c r="C41" s="155" t="s">
        <v>1571</v>
      </c>
      <c r="D41" s="154" t="s">
        <v>933</v>
      </c>
      <c r="E41" s="157" t="s">
        <v>933</v>
      </c>
      <c r="F41" s="152" t="s">
        <v>933</v>
      </c>
      <c r="G41" s="152" t="s">
        <v>933</v>
      </c>
      <c r="H41" s="152">
        <v>10</v>
      </c>
      <c r="I41" s="151">
        <v>10</v>
      </c>
      <c r="J41" s="151">
        <v>10</v>
      </c>
      <c r="K41" s="151">
        <v>10</v>
      </c>
      <c r="L41" s="151"/>
      <c r="M41" s="154" t="s">
        <v>933</v>
      </c>
      <c r="N41" s="150" t="s">
        <v>1335</v>
      </c>
      <c r="Q41" s="150" t="s">
        <v>1335</v>
      </c>
    </row>
    <row r="42" spans="1:17" ht="31.5" x14ac:dyDescent="0.25">
      <c r="A42" s="172" t="s">
        <v>901</v>
      </c>
      <c r="B42" s="160">
        <v>630</v>
      </c>
      <c r="C42" s="155" t="s">
        <v>1570</v>
      </c>
      <c r="D42" s="154" t="s">
        <v>933</v>
      </c>
      <c r="E42" s="157" t="s">
        <v>933</v>
      </c>
      <c r="F42" s="152" t="s">
        <v>933</v>
      </c>
      <c r="G42" s="152" t="s">
        <v>933</v>
      </c>
      <c r="H42" s="152">
        <v>10</v>
      </c>
      <c r="I42" s="151">
        <v>10</v>
      </c>
      <c r="J42" s="151" t="s">
        <v>1568</v>
      </c>
      <c r="K42" s="151" t="s">
        <v>1568</v>
      </c>
      <c r="L42" s="151"/>
      <c r="M42" s="154" t="s">
        <v>933</v>
      </c>
      <c r="N42" s="150" t="s">
        <v>1391</v>
      </c>
      <c r="Q42" s="150" t="s">
        <v>1391</v>
      </c>
    </row>
    <row r="43" spans="1:17" ht="31.5" x14ac:dyDescent="0.25">
      <c r="A43" s="172" t="s">
        <v>901</v>
      </c>
      <c r="B43" s="160">
        <v>635</v>
      </c>
      <c r="C43" s="155" t="s">
        <v>1054</v>
      </c>
      <c r="D43" s="154" t="s">
        <v>933</v>
      </c>
      <c r="E43" s="157" t="s">
        <v>933</v>
      </c>
      <c r="F43" s="152" t="s">
        <v>933</v>
      </c>
      <c r="G43" s="152" t="s">
        <v>933</v>
      </c>
      <c r="H43" s="152" t="s">
        <v>933</v>
      </c>
      <c r="I43" s="151" t="s">
        <v>933</v>
      </c>
      <c r="J43" s="151">
        <v>10</v>
      </c>
      <c r="K43" s="151">
        <v>10</v>
      </c>
      <c r="L43" s="151"/>
      <c r="M43" s="154" t="s">
        <v>933</v>
      </c>
      <c r="N43" s="150" t="s">
        <v>1391</v>
      </c>
      <c r="Q43" s="150" t="s">
        <v>1391</v>
      </c>
    </row>
    <row r="44" spans="1:17" ht="60" x14ac:dyDescent="0.25">
      <c r="A44" s="172" t="s">
        <v>1641</v>
      </c>
      <c r="B44" s="160">
        <v>637</v>
      </c>
      <c r="C44" s="155" t="s">
        <v>1060</v>
      </c>
      <c r="D44" s="154" t="s">
        <v>933</v>
      </c>
      <c r="E44" s="157" t="s">
        <v>933</v>
      </c>
      <c r="F44" s="152" t="s">
        <v>933</v>
      </c>
      <c r="G44" s="152" t="s">
        <v>933</v>
      </c>
      <c r="H44" s="152">
        <v>10</v>
      </c>
      <c r="I44" s="151">
        <v>10</v>
      </c>
      <c r="J44" s="151">
        <v>10</v>
      </c>
      <c r="K44" s="151">
        <v>10</v>
      </c>
      <c r="L44" s="151"/>
      <c r="M44" s="154" t="s">
        <v>933</v>
      </c>
      <c r="N44" s="150" t="s">
        <v>1552</v>
      </c>
      <c r="Q44" s="150" t="s">
        <v>1552</v>
      </c>
    </row>
    <row r="45" spans="1:17" ht="31.5" x14ac:dyDescent="0.25">
      <c r="A45" s="172" t="s">
        <v>901</v>
      </c>
      <c r="B45" s="160">
        <v>638</v>
      </c>
      <c r="C45" s="155" t="s">
        <v>1569</v>
      </c>
      <c r="D45" s="154" t="s">
        <v>933</v>
      </c>
      <c r="E45" s="157" t="s">
        <v>933</v>
      </c>
      <c r="F45" s="152" t="s">
        <v>933</v>
      </c>
      <c r="G45" s="152" t="s">
        <v>933</v>
      </c>
      <c r="H45" s="152" t="s">
        <v>933</v>
      </c>
      <c r="I45" s="151" t="s">
        <v>933</v>
      </c>
      <c r="J45" s="151">
        <v>10</v>
      </c>
      <c r="K45" s="151">
        <v>10</v>
      </c>
      <c r="L45" s="151"/>
      <c r="M45" s="154" t="s">
        <v>933</v>
      </c>
      <c r="N45" s="150" t="s">
        <v>1391</v>
      </c>
      <c r="Q45" s="150" t="s">
        <v>1391</v>
      </c>
    </row>
    <row r="46" spans="1:17" ht="31.5" x14ac:dyDescent="0.25">
      <c r="A46" s="172" t="s">
        <v>901</v>
      </c>
      <c r="B46" s="160">
        <v>640</v>
      </c>
      <c r="C46" s="155" t="s">
        <v>1070</v>
      </c>
      <c r="D46" s="154" t="s">
        <v>933</v>
      </c>
      <c r="E46" s="157" t="s">
        <v>933</v>
      </c>
      <c r="F46" s="152" t="s">
        <v>933</v>
      </c>
      <c r="G46" s="152" t="s">
        <v>933</v>
      </c>
      <c r="H46" s="152">
        <v>10</v>
      </c>
      <c r="I46" s="151">
        <v>10</v>
      </c>
      <c r="J46" s="151" t="s">
        <v>1568</v>
      </c>
      <c r="K46" s="151" t="s">
        <v>1568</v>
      </c>
      <c r="L46" s="151"/>
      <c r="M46" s="154" t="s">
        <v>933</v>
      </c>
      <c r="N46" s="150" t="s">
        <v>1391</v>
      </c>
      <c r="Q46" s="150" t="s">
        <v>1391</v>
      </c>
    </row>
    <row r="47" spans="1:17" ht="31.5" x14ac:dyDescent="0.25">
      <c r="A47" s="172" t="s">
        <v>901</v>
      </c>
      <c r="B47" s="160">
        <v>709</v>
      </c>
      <c r="C47" s="155" t="s">
        <v>1073</v>
      </c>
      <c r="D47" s="154" t="s">
        <v>933</v>
      </c>
      <c r="E47" s="154" t="s">
        <v>933</v>
      </c>
      <c r="F47" s="154" t="s">
        <v>933</v>
      </c>
      <c r="G47" s="154" t="s">
        <v>933</v>
      </c>
      <c r="H47" s="152">
        <v>10</v>
      </c>
      <c r="I47" s="151">
        <v>10</v>
      </c>
      <c r="J47" s="151">
        <v>10</v>
      </c>
      <c r="K47" s="151">
        <v>10</v>
      </c>
      <c r="L47" s="151"/>
      <c r="M47" s="151" t="s">
        <v>1414</v>
      </c>
      <c r="N47" s="150" t="s">
        <v>1335</v>
      </c>
      <c r="Q47" s="150" t="s">
        <v>1391</v>
      </c>
    </row>
    <row r="48" spans="1:17" ht="15.75" x14ac:dyDescent="0.25">
      <c r="A48" s="172" t="s">
        <v>901</v>
      </c>
      <c r="B48" s="160">
        <v>870</v>
      </c>
      <c r="C48" s="155" t="s">
        <v>1077</v>
      </c>
      <c r="D48" s="154" t="s">
        <v>933</v>
      </c>
      <c r="E48" s="157" t="s">
        <v>933</v>
      </c>
      <c r="F48" s="152" t="s">
        <v>933</v>
      </c>
      <c r="G48" s="152" t="s">
        <v>933</v>
      </c>
      <c r="H48" s="156" t="s">
        <v>1566</v>
      </c>
      <c r="I48" s="152">
        <v>30</v>
      </c>
      <c r="J48" s="156" t="s">
        <v>1566</v>
      </c>
      <c r="K48" s="152">
        <v>30</v>
      </c>
      <c r="L48" s="152"/>
      <c r="M48" s="154" t="s">
        <v>933</v>
      </c>
      <c r="N48" s="150" t="s">
        <v>1391</v>
      </c>
      <c r="Q48" s="150" t="s">
        <v>1391</v>
      </c>
    </row>
    <row r="49" spans="1:94" ht="31.5" x14ac:dyDescent="0.25">
      <c r="A49" s="172" t="s">
        <v>901</v>
      </c>
      <c r="B49" s="160">
        <v>890</v>
      </c>
      <c r="C49" s="155" t="s">
        <v>1567</v>
      </c>
      <c r="D49" s="154" t="s">
        <v>933</v>
      </c>
      <c r="E49" s="157" t="s">
        <v>933</v>
      </c>
      <c r="F49" s="152" t="s">
        <v>933</v>
      </c>
      <c r="G49" s="152" t="s">
        <v>933</v>
      </c>
      <c r="H49" s="156" t="s">
        <v>1566</v>
      </c>
      <c r="I49" s="152">
        <v>30</v>
      </c>
      <c r="J49" s="156" t="s">
        <v>1566</v>
      </c>
      <c r="K49" s="152">
        <v>30</v>
      </c>
      <c r="L49" s="152"/>
      <c r="M49" s="154" t="s">
        <v>933</v>
      </c>
      <c r="N49" s="150" t="s">
        <v>1391</v>
      </c>
      <c r="Q49" s="150" t="s">
        <v>1391</v>
      </c>
    </row>
    <row r="50" spans="1:94" s="149" customFormat="1" ht="15.75" x14ac:dyDescent="0.25">
      <c r="A50" s="172" t="s">
        <v>901</v>
      </c>
      <c r="B50" s="160">
        <v>910</v>
      </c>
      <c r="C50" s="155" t="s">
        <v>1093</v>
      </c>
      <c r="D50" s="154" t="s">
        <v>933</v>
      </c>
      <c r="E50" s="157" t="s">
        <v>933</v>
      </c>
      <c r="F50" s="152" t="s">
        <v>933</v>
      </c>
      <c r="G50" s="152" t="s">
        <v>933</v>
      </c>
      <c r="H50" s="152">
        <v>10</v>
      </c>
      <c r="I50" s="151">
        <v>10</v>
      </c>
      <c r="J50" s="151">
        <v>10</v>
      </c>
      <c r="K50" s="151">
        <v>10</v>
      </c>
      <c r="L50" s="151"/>
      <c r="M50" s="154" t="s">
        <v>933</v>
      </c>
      <c r="N50" s="150" t="s">
        <v>1552</v>
      </c>
      <c r="O50" s="139"/>
      <c r="P50" s="139"/>
      <c r="Q50" s="150" t="s">
        <v>1552</v>
      </c>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c r="CM50" s="139"/>
      <c r="CN50" s="139"/>
      <c r="CO50" s="139"/>
      <c r="CP50" s="139"/>
    </row>
    <row r="51" spans="1:94" s="149" customFormat="1" ht="15.75" x14ac:dyDescent="0.25">
      <c r="A51" s="172" t="s">
        <v>901</v>
      </c>
      <c r="B51" s="160">
        <v>950</v>
      </c>
      <c r="C51" s="155" t="s">
        <v>1092</v>
      </c>
      <c r="D51" s="154" t="s">
        <v>1565</v>
      </c>
      <c r="E51" s="153">
        <v>30</v>
      </c>
      <c r="F51" s="152">
        <v>10</v>
      </c>
      <c r="G51" s="152">
        <v>10</v>
      </c>
      <c r="H51" s="152">
        <v>10</v>
      </c>
      <c r="I51" s="151">
        <v>10</v>
      </c>
      <c r="J51" s="151">
        <v>10</v>
      </c>
      <c r="K51" s="151">
        <v>10</v>
      </c>
      <c r="L51" s="151"/>
      <c r="M51" s="151" t="s">
        <v>1371</v>
      </c>
      <c r="N51" s="150" t="s">
        <v>1552</v>
      </c>
      <c r="O51" s="139"/>
      <c r="P51" s="139"/>
      <c r="Q51" s="150" t="s">
        <v>1552</v>
      </c>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39"/>
      <c r="CN51" s="139"/>
      <c r="CO51" s="139"/>
      <c r="CP51" s="139"/>
    </row>
    <row r="52" spans="1:94" s="149" customFormat="1" ht="15.75" x14ac:dyDescent="0.25">
      <c r="A52" s="152" t="s">
        <v>1557</v>
      </c>
      <c r="B52" s="151">
        <v>20</v>
      </c>
      <c r="C52" s="155" t="s">
        <v>1564</v>
      </c>
      <c r="D52" s="154">
        <v>15</v>
      </c>
      <c r="E52" s="153">
        <v>30</v>
      </c>
      <c r="F52" s="154">
        <v>15</v>
      </c>
      <c r="G52" s="153">
        <v>30</v>
      </c>
      <c r="H52" s="152">
        <v>15</v>
      </c>
      <c r="I52" s="151" t="s">
        <v>1563</v>
      </c>
      <c r="J52" s="151">
        <v>15</v>
      </c>
      <c r="K52" s="151" t="s">
        <v>1563</v>
      </c>
      <c r="L52" s="151"/>
      <c r="M52" s="151" t="s">
        <v>1358</v>
      </c>
      <c r="N52" s="150" t="s">
        <v>1335</v>
      </c>
      <c r="O52" s="139"/>
      <c r="P52" s="139"/>
      <c r="Q52" s="150" t="s">
        <v>1335</v>
      </c>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row>
    <row r="53" spans="1:94" s="149" customFormat="1" ht="15.75" x14ac:dyDescent="0.25">
      <c r="A53" s="152" t="s">
        <v>1557</v>
      </c>
      <c r="B53" s="151">
        <v>50</v>
      </c>
      <c r="C53" s="155" t="s">
        <v>1562</v>
      </c>
      <c r="D53" s="154">
        <v>30</v>
      </c>
      <c r="E53" s="162" t="s">
        <v>1561</v>
      </c>
      <c r="F53" s="154">
        <v>30</v>
      </c>
      <c r="G53" s="162" t="s">
        <v>1561</v>
      </c>
      <c r="H53" s="154">
        <v>30</v>
      </c>
      <c r="I53" s="162" t="s">
        <v>1561</v>
      </c>
      <c r="J53" s="154">
        <v>30</v>
      </c>
      <c r="K53" s="162" t="s">
        <v>1561</v>
      </c>
      <c r="L53" s="151"/>
      <c r="M53" s="151" t="s">
        <v>1419</v>
      </c>
      <c r="N53" s="150" t="s">
        <v>1335</v>
      </c>
      <c r="O53" s="139"/>
      <c r="P53" s="139"/>
      <c r="Q53" s="150" t="s">
        <v>1335</v>
      </c>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39"/>
      <c r="CC53" s="139"/>
      <c r="CD53" s="139"/>
      <c r="CE53" s="139"/>
      <c r="CF53" s="139"/>
      <c r="CG53" s="139"/>
      <c r="CH53" s="139"/>
      <c r="CI53" s="139"/>
      <c r="CJ53" s="139"/>
      <c r="CK53" s="139"/>
      <c r="CL53" s="139"/>
      <c r="CM53" s="139"/>
      <c r="CN53" s="139"/>
      <c r="CO53" s="139"/>
      <c r="CP53" s="139"/>
    </row>
    <row r="54" spans="1:94" s="149" customFormat="1" ht="15.75" x14ac:dyDescent="0.25">
      <c r="A54" s="152" t="s">
        <v>1557</v>
      </c>
      <c r="B54" s="151">
        <v>60</v>
      </c>
      <c r="C54" s="155" t="s">
        <v>1560</v>
      </c>
      <c r="D54" s="158" t="s">
        <v>1559</v>
      </c>
      <c r="E54" s="157" t="s">
        <v>933</v>
      </c>
      <c r="F54" s="157" t="s">
        <v>1559</v>
      </c>
      <c r="G54" s="157" t="s">
        <v>933</v>
      </c>
      <c r="H54" s="152" t="s">
        <v>1558</v>
      </c>
      <c r="I54" s="152" t="s">
        <v>1558</v>
      </c>
      <c r="J54" s="151" t="s">
        <v>1558</v>
      </c>
      <c r="K54" s="151" t="s">
        <v>1558</v>
      </c>
      <c r="L54" s="151"/>
      <c r="M54" s="151" t="s">
        <v>1385</v>
      </c>
      <c r="N54" s="150" t="s">
        <v>1528</v>
      </c>
      <c r="O54" s="139"/>
      <c r="P54" s="139"/>
      <c r="Q54" s="150" t="s">
        <v>933</v>
      </c>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row>
    <row r="55" spans="1:94" s="149" customFormat="1" ht="31.5" x14ac:dyDescent="0.25">
      <c r="A55" s="152" t="s">
        <v>1557</v>
      </c>
      <c r="B55" s="151">
        <v>110</v>
      </c>
      <c r="C55" s="155" t="s">
        <v>1556</v>
      </c>
      <c r="D55" s="158" t="s">
        <v>1555</v>
      </c>
      <c r="E55" s="157" t="s">
        <v>933</v>
      </c>
      <c r="F55" s="158" t="s">
        <v>1555</v>
      </c>
      <c r="G55" s="157" t="s">
        <v>933</v>
      </c>
      <c r="H55" s="153" t="s">
        <v>1554</v>
      </c>
      <c r="I55" s="153" t="s">
        <v>933</v>
      </c>
      <c r="J55" s="160" t="s">
        <v>1554</v>
      </c>
      <c r="K55" s="153" t="s">
        <v>933</v>
      </c>
      <c r="L55" s="153"/>
      <c r="M55" s="151" t="s">
        <v>1513</v>
      </c>
      <c r="N55" s="150" t="s">
        <v>1335</v>
      </c>
      <c r="O55" s="139"/>
      <c r="P55" s="139"/>
      <c r="Q55" s="150" t="s">
        <v>1335</v>
      </c>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row>
    <row r="56" spans="1:94" s="149" customFormat="1" ht="15.75" x14ac:dyDescent="0.25">
      <c r="A56" s="152" t="s">
        <v>1338</v>
      </c>
      <c r="B56" s="151">
        <v>1</v>
      </c>
      <c r="C56" s="155" t="s">
        <v>1553</v>
      </c>
      <c r="D56" s="154">
        <v>15</v>
      </c>
      <c r="E56" s="153">
        <v>15</v>
      </c>
      <c r="F56" s="152">
        <v>10</v>
      </c>
      <c r="G56" s="152">
        <v>10</v>
      </c>
      <c r="H56" s="152">
        <v>10</v>
      </c>
      <c r="I56" s="151">
        <v>10</v>
      </c>
      <c r="J56" s="151">
        <v>10</v>
      </c>
      <c r="K56" s="151">
        <v>10</v>
      </c>
      <c r="L56" s="151"/>
      <c r="M56" s="166" t="s">
        <v>1548</v>
      </c>
      <c r="N56" s="150" t="s">
        <v>1552</v>
      </c>
      <c r="O56" s="139"/>
      <c r="P56" s="139"/>
      <c r="Q56" s="150" t="s">
        <v>1552</v>
      </c>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row>
    <row r="57" spans="1:94" ht="15.75" x14ac:dyDescent="0.25">
      <c r="A57" s="152" t="s">
        <v>1338</v>
      </c>
      <c r="B57" s="151">
        <v>2</v>
      </c>
      <c r="C57" s="155" t="s">
        <v>1551</v>
      </c>
      <c r="D57" s="154">
        <v>12</v>
      </c>
      <c r="E57" s="153">
        <v>15</v>
      </c>
      <c r="F57" s="152">
        <v>10</v>
      </c>
      <c r="G57" s="152">
        <v>10</v>
      </c>
      <c r="H57" s="152">
        <v>10</v>
      </c>
      <c r="I57" s="151">
        <v>10</v>
      </c>
      <c r="J57" s="151">
        <v>10</v>
      </c>
      <c r="K57" s="151">
        <v>10</v>
      </c>
      <c r="L57" s="151"/>
      <c r="M57" s="151" t="s">
        <v>1368</v>
      </c>
      <c r="N57" s="150" t="s">
        <v>1335</v>
      </c>
      <c r="Q57" s="150" t="s">
        <v>1335</v>
      </c>
    </row>
    <row r="58" spans="1:94" ht="15.75" x14ac:dyDescent="0.25">
      <c r="A58" s="152" t="s">
        <v>1338</v>
      </c>
      <c r="B58" s="151">
        <v>3</v>
      </c>
      <c r="C58" s="155" t="s">
        <v>1550</v>
      </c>
      <c r="D58" s="163" t="s">
        <v>1362</v>
      </c>
      <c r="E58" s="153">
        <v>12</v>
      </c>
      <c r="F58" s="171" t="s">
        <v>1362</v>
      </c>
      <c r="G58" s="153">
        <v>12</v>
      </c>
      <c r="H58" s="152">
        <v>10</v>
      </c>
      <c r="I58" s="151">
        <v>12</v>
      </c>
      <c r="J58" s="151">
        <v>10</v>
      </c>
      <c r="K58" s="151">
        <v>12</v>
      </c>
      <c r="L58" s="151"/>
      <c r="M58" s="151" t="s">
        <v>1371</v>
      </c>
      <c r="N58" s="150" t="s">
        <v>1335</v>
      </c>
      <c r="Q58" s="150" t="s">
        <v>1335</v>
      </c>
    </row>
    <row r="59" spans="1:94" ht="15.75" x14ac:dyDescent="0.25">
      <c r="A59" s="152" t="s">
        <v>1338</v>
      </c>
      <c r="B59" s="151">
        <v>4</v>
      </c>
      <c r="C59" s="155" t="s">
        <v>1549</v>
      </c>
      <c r="D59" s="154">
        <v>30</v>
      </c>
      <c r="E59" s="153">
        <v>30</v>
      </c>
      <c r="F59" s="152">
        <v>15</v>
      </c>
      <c r="G59" s="152">
        <v>15</v>
      </c>
      <c r="H59" s="152">
        <v>10</v>
      </c>
      <c r="I59" s="151">
        <v>15</v>
      </c>
      <c r="J59" s="151">
        <v>10</v>
      </c>
      <c r="K59" s="151">
        <v>15</v>
      </c>
      <c r="L59" s="151"/>
      <c r="M59" s="151" t="s">
        <v>1548</v>
      </c>
      <c r="N59" s="150" t="s">
        <v>1335</v>
      </c>
      <c r="Q59" s="150" t="s">
        <v>1335</v>
      </c>
    </row>
    <row r="60" spans="1:94" ht="15.75" x14ac:dyDescent="0.25">
      <c r="A60" s="152" t="s">
        <v>1338</v>
      </c>
      <c r="B60" s="151">
        <v>5</v>
      </c>
      <c r="C60" s="155" t="s">
        <v>1547</v>
      </c>
      <c r="D60" s="154">
        <v>13</v>
      </c>
      <c r="E60" s="153">
        <v>12</v>
      </c>
      <c r="F60" s="153">
        <v>13</v>
      </c>
      <c r="G60" s="153">
        <v>12</v>
      </c>
      <c r="H60" s="152">
        <v>10</v>
      </c>
      <c r="I60" s="151">
        <v>12</v>
      </c>
      <c r="J60" s="151">
        <v>10</v>
      </c>
      <c r="K60" s="151">
        <v>12</v>
      </c>
      <c r="L60" s="151"/>
      <c r="M60" s="151" t="s">
        <v>1361</v>
      </c>
      <c r="N60" s="150" t="s">
        <v>1335</v>
      </c>
      <c r="Q60" s="150" t="s">
        <v>1335</v>
      </c>
    </row>
    <row r="61" spans="1:94" ht="15.75" x14ac:dyDescent="0.25">
      <c r="A61" s="152" t="s">
        <v>1338</v>
      </c>
      <c r="B61" s="151">
        <v>6</v>
      </c>
      <c r="C61" s="155" t="s">
        <v>1546</v>
      </c>
      <c r="D61" s="154">
        <v>15</v>
      </c>
      <c r="E61" s="153">
        <v>15</v>
      </c>
      <c r="F61" s="152">
        <v>7.5</v>
      </c>
      <c r="G61" s="152">
        <v>7.5</v>
      </c>
      <c r="H61" s="152">
        <v>7.5</v>
      </c>
      <c r="I61" s="151">
        <v>7.5</v>
      </c>
      <c r="J61" s="151">
        <v>7.5</v>
      </c>
      <c r="K61" s="151">
        <v>7.5</v>
      </c>
      <c r="L61" s="151"/>
      <c r="M61" s="151" t="s">
        <v>1545</v>
      </c>
      <c r="N61" s="150" t="s">
        <v>1335</v>
      </c>
      <c r="Q61" s="150" t="s">
        <v>1335</v>
      </c>
    </row>
    <row r="62" spans="1:94" ht="15.75" x14ac:dyDescent="0.25">
      <c r="A62" s="152" t="s">
        <v>1338</v>
      </c>
      <c r="B62" s="151">
        <v>7</v>
      </c>
      <c r="C62" s="155" t="s">
        <v>1544</v>
      </c>
      <c r="D62" s="154">
        <v>10</v>
      </c>
      <c r="E62" s="153">
        <v>10</v>
      </c>
      <c r="F62" s="152">
        <v>7.5</v>
      </c>
      <c r="G62" s="152">
        <v>10</v>
      </c>
      <c r="H62" s="152">
        <v>7.5</v>
      </c>
      <c r="I62" s="151">
        <v>10</v>
      </c>
      <c r="J62" s="151">
        <v>7.5</v>
      </c>
      <c r="K62" s="151">
        <v>10</v>
      </c>
      <c r="L62" s="151"/>
      <c r="M62" s="151" t="s">
        <v>1543</v>
      </c>
      <c r="N62" s="150" t="s">
        <v>1335</v>
      </c>
      <c r="Q62" s="150" t="s">
        <v>1335</v>
      </c>
    </row>
    <row r="63" spans="1:94" ht="31.5" x14ac:dyDescent="0.25">
      <c r="A63" s="152" t="s">
        <v>1338</v>
      </c>
      <c r="B63" s="151">
        <v>8</v>
      </c>
      <c r="C63" s="155" t="s">
        <v>1542</v>
      </c>
      <c r="D63" s="154" t="s">
        <v>1539</v>
      </c>
      <c r="E63" s="153">
        <v>20</v>
      </c>
      <c r="F63" s="152">
        <v>10</v>
      </c>
      <c r="G63" s="152">
        <v>15</v>
      </c>
      <c r="H63" s="152">
        <v>10</v>
      </c>
      <c r="I63" s="151">
        <v>15</v>
      </c>
      <c r="J63" s="151">
        <v>10</v>
      </c>
      <c r="K63" s="151">
        <v>15</v>
      </c>
      <c r="L63" s="151"/>
      <c r="M63" s="151" t="s">
        <v>1541</v>
      </c>
      <c r="N63" s="150" t="s">
        <v>1335</v>
      </c>
      <c r="Q63" s="150" t="s">
        <v>1335</v>
      </c>
    </row>
    <row r="64" spans="1:94" ht="15.75" x14ac:dyDescent="0.25">
      <c r="A64" s="152" t="s">
        <v>1338</v>
      </c>
      <c r="B64" s="151">
        <v>9</v>
      </c>
      <c r="C64" s="155" t="s">
        <v>1540</v>
      </c>
      <c r="D64" s="154" t="s">
        <v>1539</v>
      </c>
      <c r="E64" s="153">
        <v>20</v>
      </c>
      <c r="F64" s="152">
        <v>15</v>
      </c>
      <c r="G64" s="152">
        <v>15</v>
      </c>
      <c r="H64" s="152">
        <v>10</v>
      </c>
      <c r="I64" s="151">
        <v>15</v>
      </c>
      <c r="J64" s="151">
        <v>10</v>
      </c>
      <c r="K64" s="151">
        <v>15</v>
      </c>
      <c r="L64" s="151"/>
      <c r="M64" s="151" t="s">
        <v>1511</v>
      </c>
      <c r="N64" s="150" t="s">
        <v>1335</v>
      </c>
      <c r="Q64" s="150" t="s">
        <v>1335</v>
      </c>
    </row>
    <row r="65" spans="1:94" ht="15.75" x14ac:dyDescent="0.25">
      <c r="A65" s="152" t="s">
        <v>1338</v>
      </c>
      <c r="B65" s="151">
        <v>10</v>
      </c>
      <c r="C65" s="155" t="s">
        <v>1538</v>
      </c>
      <c r="D65" s="170" t="s">
        <v>1369</v>
      </c>
      <c r="E65" s="153">
        <v>15</v>
      </c>
      <c r="F65" s="151" t="s">
        <v>1537</v>
      </c>
      <c r="G65" s="151" t="s">
        <v>1537</v>
      </c>
      <c r="H65" s="151" t="s">
        <v>1537</v>
      </c>
      <c r="I65" s="151" t="s">
        <v>1537</v>
      </c>
      <c r="J65" s="151" t="s">
        <v>1537</v>
      </c>
      <c r="K65" s="151" t="s">
        <v>1537</v>
      </c>
      <c r="L65" s="151"/>
      <c r="M65" s="169" t="s">
        <v>1371</v>
      </c>
      <c r="N65" s="151" t="s">
        <v>1537</v>
      </c>
      <c r="Q65" s="150"/>
    </row>
    <row r="66" spans="1:94" ht="15.75" x14ac:dyDescent="0.25">
      <c r="A66" s="152" t="s">
        <v>1338</v>
      </c>
      <c r="B66" s="151">
        <v>11</v>
      </c>
      <c r="C66" s="155" t="s">
        <v>1536</v>
      </c>
      <c r="D66" s="154">
        <v>15</v>
      </c>
      <c r="E66" s="153">
        <v>15</v>
      </c>
      <c r="F66" s="152">
        <v>10</v>
      </c>
      <c r="G66" s="152">
        <v>10</v>
      </c>
      <c r="H66" s="152">
        <v>10</v>
      </c>
      <c r="I66" s="151">
        <v>10</v>
      </c>
      <c r="J66" s="151">
        <v>10</v>
      </c>
      <c r="K66" s="151">
        <v>10</v>
      </c>
      <c r="L66" s="151"/>
      <c r="M66" s="151" t="s">
        <v>1412</v>
      </c>
      <c r="N66" s="150" t="s">
        <v>1335</v>
      </c>
      <c r="Q66" s="150" t="s">
        <v>1335</v>
      </c>
    </row>
    <row r="67" spans="1:94" ht="15.75" x14ac:dyDescent="0.25">
      <c r="A67" s="152" t="s">
        <v>1338</v>
      </c>
      <c r="B67" s="151">
        <v>12</v>
      </c>
      <c r="C67" s="155" t="s">
        <v>1535</v>
      </c>
      <c r="D67" s="158" t="s">
        <v>1517</v>
      </c>
      <c r="E67" s="153">
        <v>15</v>
      </c>
      <c r="F67" s="152">
        <v>10</v>
      </c>
      <c r="G67" s="152">
        <v>15</v>
      </c>
      <c r="H67" s="152">
        <v>10</v>
      </c>
      <c r="I67" s="151">
        <v>15</v>
      </c>
      <c r="J67" s="151">
        <v>10</v>
      </c>
      <c r="K67" s="151">
        <v>15</v>
      </c>
      <c r="L67" s="151"/>
      <c r="M67" s="151" t="s">
        <v>1534</v>
      </c>
      <c r="N67" s="150" t="s">
        <v>1335</v>
      </c>
      <c r="Q67" s="150" t="s">
        <v>1335</v>
      </c>
    </row>
    <row r="68" spans="1:94" ht="15.75" x14ac:dyDescent="0.25">
      <c r="A68" s="152" t="s">
        <v>1338</v>
      </c>
      <c r="B68" s="151">
        <v>13</v>
      </c>
      <c r="C68" s="155" t="s">
        <v>1533</v>
      </c>
      <c r="D68" s="154">
        <v>12</v>
      </c>
      <c r="E68" s="153">
        <v>12</v>
      </c>
      <c r="F68" s="152">
        <v>12</v>
      </c>
      <c r="G68" s="152">
        <v>12</v>
      </c>
      <c r="H68" s="152">
        <v>10</v>
      </c>
      <c r="I68" s="151">
        <v>12</v>
      </c>
      <c r="J68" s="151">
        <v>10</v>
      </c>
      <c r="K68" s="151">
        <v>12</v>
      </c>
      <c r="L68" s="151"/>
      <c r="M68" s="151" t="s">
        <v>1516</v>
      </c>
      <c r="N68" s="150" t="s">
        <v>1335</v>
      </c>
      <c r="Q68" s="150" t="s">
        <v>1335</v>
      </c>
    </row>
    <row r="69" spans="1:94" s="149" customFormat="1" ht="15.75" x14ac:dyDescent="0.25">
      <c r="A69" s="152" t="s">
        <v>1338</v>
      </c>
      <c r="B69" s="151">
        <v>14</v>
      </c>
      <c r="C69" s="155" t="s">
        <v>1532</v>
      </c>
      <c r="D69" s="154">
        <v>60</v>
      </c>
      <c r="E69" s="153">
        <v>60</v>
      </c>
      <c r="F69" s="152">
        <v>15</v>
      </c>
      <c r="G69" s="152">
        <v>15</v>
      </c>
      <c r="H69" s="152">
        <v>15</v>
      </c>
      <c r="I69" s="151">
        <v>15</v>
      </c>
      <c r="J69" s="151">
        <v>15</v>
      </c>
      <c r="K69" s="151">
        <v>15</v>
      </c>
      <c r="L69" s="151"/>
      <c r="M69" s="151" t="s">
        <v>1432</v>
      </c>
      <c r="N69" s="150" t="s">
        <v>1335</v>
      </c>
      <c r="O69" s="139"/>
      <c r="P69" s="139"/>
      <c r="Q69" s="150" t="s">
        <v>1335</v>
      </c>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row>
    <row r="70" spans="1:94" ht="15" customHeight="1" x14ac:dyDescent="0.25">
      <c r="A70" s="152" t="s">
        <v>1338</v>
      </c>
      <c r="B70" s="151">
        <v>18</v>
      </c>
      <c r="C70" s="155" t="s">
        <v>1531</v>
      </c>
      <c r="D70" s="154">
        <v>30</v>
      </c>
      <c r="E70" s="153">
        <v>30</v>
      </c>
      <c r="F70" s="152">
        <v>15</v>
      </c>
      <c r="G70" s="152">
        <v>15</v>
      </c>
      <c r="H70" s="152">
        <v>15</v>
      </c>
      <c r="I70" s="151">
        <v>15</v>
      </c>
      <c r="J70" s="151">
        <v>15</v>
      </c>
      <c r="K70" s="151">
        <v>15</v>
      </c>
      <c r="L70" s="151"/>
      <c r="M70" s="151" t="s">
        <v>1530</v>
      </c>
      <c r="N70" s="150" t="s">
        <v>1335</v>
      </c>
      <c r="Q70" s="150" t="s">
        <v>1335</v>
      </c>
    </row>
    <row r="71" spans="1:94" ht="15.75" x14ac:dyDescent="0.25">
      <c r="A71" s="152" t="s">
        <v>1338</v>
      </c>
      <c r="B71" s="151">
        <v>25</v>
      </c>
      <c r="C71" s="161" t="s">
        <v>1529</v>
      </c>
      <c r="D71" s="154">
        <v>60</v>
      </c>
      <c r="E71" s="153">
        <v>60</v>
      </c>
      <c r="F71" s="153">
        <v>60</v>
      </c>
      <c r="G71" s="153">
        <v>60</v>
      </c>
      <c r="H71" s="153">
        <v>60</v>
      </c>
      <c r="I71" s="153">
        <v>60</v>
      </c>
      <c r="J71" s="153">
        <v>60</v>
      </c>
      <c r="K71" s="153">
        <v>60</v>
      </c>
      <c r="L71" s="153"/>
      <c r="M71" s="153" t="s">
        <v>1426</v>
      </c>
      <c r="N71" s="150" t="s">
        <v>1391</v>
      </c>
      <c r="Q71" s="150" t="s">
        <v>1528</v>
      </c>
    </row>
    <row r="72" spans="1:94" ht="15.75" x14ac:dyDescent="0.25">
      <c r="A72" s="152" t="s">
        <v>1338</v>
      </c>
      <c r="B72" s="151">
        <v>27</v>
      </c>
      <c r="C72" s="155" t="s">
        <v>1527</v>
      </c>
      <c r="D72" s="154">
        <v>30</v>
      </c>
      <c r="E72" s="153">
        <v>30</v>
      </c>
      <c r="F72" s="152">
        <v>10</v>
      </c>
      <c r="G72" s="152">
        <v>15</v>
      </c>
      <c r="H72" s="152">
        <v>10</v>
      </c>
      <c r="I72" s="151">
        <v>15</v>
      </c>
      <c r="J72" s="151">
        <v>10</v>
      </c>
      <c r="K72" s="151">
        <v>15</v>
      </c>
      <c r="L72" s="151"/>
      <c r="M72" s="151" t="s">
        <v>1354</v>
      </c>
      <c r="N72" s="150" t="s">
        <v>1335</v>
      </c>
      <c r="Q72" s="150" t="s">
        <v>1335</v>
      </c>
    </row>
    <row r="73" spans="1:94" s="149" customFormat="1" ht="15" customHeight="1" x14ac:dyDescent="0.25">
      <c r="A73" s="152" t="s">
        <v>1338</v>
      </c>
      <c r="B73" s="151">
        <v>28</v>
      </c>
      <c r="C73" s="155" t="s">
        <v>1526</v>
      </c>
      <c r="D73" s="154" t="s">
        <v>1359</v>
      </c>
      <c r="E73" s="153">
        <v>30</v>
      </c>
      <c r="F73" s="152">
        <v>10</v>
      </c>
      <c r="G73" s="152">
        <v>15</v>
      </c>
      <c r="H73" s="152">
        <v>10</v>
      </c>
      <c r="I73" s="151">
        <v>15</v>
      </c>
      <c r="J73" s="151">
        <v>10</v>
      </c>
      <c r="K73" s="151">
        <v>15</v>
      </c>
      <c r="L73" s="151"/>
      <c r="M73" s="151" t="s">
        <v>1525</v>
      </c>
      <c r="N73" s="150" t="s">
        <v>1335</v>
      </c>
      <c r="O73" s="139"/>
      <c r="P73" s="139"/>
      <c r="Q73" s="150" t="s">
        <v>1335</v>
      </c>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row>
    <row r="74" spans="1:94" s="149" customFormat="1" ht="15.75" x14ac:dyDescent="0.25">
      <c r="A74" s="152" t="s">
        <v>1338</v>
      </c>
      <c r="B74" s="151" t="s">
        <v>1524</v>
      </c>
      <c r="C74" s="155" t="s">
        <v>1523</v>
      </c>
      <c r="D74" s="168">
        <v>15</v>
      </c>
      <c r="E74" s="153">
        <v>15</v>
      </c>
      <c r="F74" s="152">
        <v>15</v>
      </c>
      <c r="G74" s="152">
        <v>15</v>
      </c>
      <c r="H74" s="152">
        <v>10</v>
      </c>
      <c r="I74" s="151">
        <v>10</v>
      </c>
      <c r="J74" s="151">
        <v>10</v>
      </c>
      <c r="K74" s="151">
        <v>10</v>
      </c>
      <c r="L74" s="151"/>
      <c r="M74" s="151" t="s">
        <v>1336</v>
      </c>
      <c r="N74" s="150" t="s">
        <v>1335</v>
      </c>
      <c r="O74" s="139"/>
      <c r="P74" s="139"/>
      <c r="Q74" s="150" t="s">
        <v>1335</v>
      </c>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row>
    <row r="75" spans="1:94" s="149" customFormat="1" ht="15.75" x14ac:dyDescent="0.25">
      <c r="A75" s="152" t="s">
        <v>1338</v>
      </c>
      <c r="B75" s="151">
        <v>31</v>
      </c>
      <c r="C75" s="155" t="s">
        <v>1522</v>
      </c>
      <c r="D75" s="154">
        <v>30</v>
      </c>
      <c r="E75" s="153">
        <v>180</v>
      </c>
      <c r="F75" s="152">
        <v>15</v>
      </c>
      <c r="G75" s="152">
        <v>30</v>
      </c>
      <c r="H75" s="152">
        <v>15</v>
      </c>
      <c r="I75" s="151">
        <v>30</v>
      </c>
      <c r="J75" s="151">
        <v>15</v>
      </c>
      <c r="K75" s="151">
        <v>30</v>
      </c>
      <c r="L75" s="151"/>
      <c r="M75" s="151" t="s">
        <v>1352</v>
      </c>
      <c r="N75" s="150" t="s">
        <v>1335</v>
      </c>
      <c r="O75" s="139"/>
      <c r="P75" s="139"/>
      <c r="Q75" s="150" t="s">
        <v>1335</v>
      </c>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c r="CP75" s="139"/>
    </row>
    <row r="76" spans="1:94" ht="15.75" x14ac:dyDescent="0.25">
      <c r="A76" s="152" t="s">
        <v>1338</v>
      </c>
      <c r="B76" s="151">
        <v>35</v>
      </c>
      <c r="C76" s="155" t="s">
        <v>1521</v>
      </c>
      <c r="D76" s="154">
        <v>15</v>
      </c>
      <c r="E76" s="153">
        <v>15</v>
      </c>
      <c r="F76" s="152">
        <v>10</v>
      </c>
      <c r="G76" s="152">
        <v>15</v>
      </c>
      <c r="H76" s="152">
        <v>10</v>
      </c>
      <c r="I76" s="151">
        <v>15</v>
      </c>
      <c r="J76" s="151">
        <v>10</v>
      </c>
      <c r="K76" s="151">
        <v>15</v>
      </c>
      <c r="L76" s="151"/>
      <c r="M76" s="151" t="s">
        <v>1361</v>
      </c>
      <c r="N76" s="150" t="s">
        <v>1335</v>
      </c>
      <c r="Q76" s="150" t="s">
        <v>1335</v>
      </c>
    </row>
    <row r="77" spans="1:94" ht="15.75" x14ac:dyDescent="0.25">
      <c r="A77" s="152" t="s">
        <v>1338</v>
      </c>
      <c r="B77" s="151">
        <v>41</v>
      </c>
      <c r="C77" s="155" t="s">
        <v>1520</v>
      </c>
      <c r="D77" s="158" t="s">
        <v>1517</v>
      </c>
      <c r="E77" s="153">
        <v>15</v>
      </c>
      <c r="F77" s="152">
        <v>10</v>
      </c>
      <c r="G77" s="152">
        <v>15</v>
      </c>
      <c r="H77" s="152">
        <v>10</v>
      </c>
      <c r="I77" s="151">
        <v>15</v>
      </c>
      <c r="J77" s="151">
        <v>10</v>
      </c>
      <c r="K77" s="151">
        <v>15</v>
      </c>
      <c r="L77" s="151"/>
      <c r="M77" s="151" t="s">
        <v>1519</v>
      </c>
      <c r="N77" s="150" t="s">
        <v>1335</v>
      </c>
      <c r="Q77" s="150" t="s">
        <v>1335</v>
      </c>
    </row>
    <row r="78" spans="1:94" ht="15.75" x14ac:dyDescent="0.25">
      <c r="A78" s="152" t="s">
        <v>1338</v>
      </c>
      <c r="B78" s="151">
        <v>44</v>
      </c>
      <c r="C78" s="155" t="s">
        <v>1518</v>
      </c>
      <c r="D78" s="158" t="s">
        <v>1517</v>
      </c>
      <c r="E78" s="153">
        <v>15</v>
      </c>
      <c r="F78" s="152">
        <v>10</v>
      </c>
      <c r="G78" s="152">
        <v>15</v>
      </c>
      <c r="H78" s="152">
        <v>10</v>
      </c>
      <c r="I78" s="151">
        <v>15</v>
      </c>
      <c r="J78" s="151">
        <v>10</v>
      </c>
      <c r="K78" s="151">
        <v>15</v>
      </c>
      <c r="L78" s="151"/>
      <c r="M78" s="151" t="s">
        <v>1516</v>
      </c>
      <c r="N78" s="150" t="s">
        <v>1335</v>
      </c>
      <c r="Q78" s="150" t="s">
        <v>1335</v>
      </c>
    </row>
    <row r="79" spans="1:94" ht="15.75" x14ac:dyDescent="0.25">
      <c r="A79" s="152" t="s">
        <v>1338</v>
      </c>
      <c r="B79" s="151">
        <v>83</v>
      </c>
      <c r="C79" s="155" t="s">
        <v>1515</v>
      </c>
      <c r="D79" s="154">
        <v>70</v>
      </c>
      <c r="E79" s="153">
        <v>70</v>
      </c>
      <c r="F79" s="152">
        <v>30</v>
      </c>
      <c r="G79" s="152">
        <v>30</v>
      </c>
      <c r="H79" s="152">
        <v>30</v>
      </c>
      <c r="I79" s="151">
        <v>30</v>
      </c>
      <c r="J79" s="151">
        <v>30</v>
      </c>
      <c r="K79" s="151">
        <v>30</v>
      </c>
      <c r="L79" s="151"/>
      <c r="M79" s="151" t="s">
        <v>1432</v>
      </c>
      <c r="N79" s="150" t="s">
        <v>1391</v>
      </c>
      <c r="Q79" s="150" t="s">
        <v>1391</v>
      </c>
    </row>
    <row r="80" spans="1:94" ht="15.75" x14ac:dyDescent="0.25">
      <c r="A80" s="152" t="s">
        <v>1338</v>
      </c>
      <c r="B80" s="151">
        <v>84</v>
      </c>
      <c r="C80" s="155" t="s">
        <v>1514</v>
      </c>
      <c r="D80" s="154">
        <v>60</v>
      </c>
      <c r="E80" s="153">
        <v>60</v>
      </c>
      <c r="F80" s="152">
        <v>15</v>
      </c>
      <c r="G80" s="152">
        <v>30</v>
      </c>
      <c r="H80" s="152">
        <v>15</v>
      </c>
      <c r="I80" s="151">
        <v>30</v>
      </c>
      <c r="J80" s="151">
        <v>15</v>
      </c>
      <c r="K80" s="151">
        <v>30</v>
      </c>
      <c r="L80" s="151"/>
      <c r="M80" s="151" t="s">
        <v>1513</v>
      </c>
      <c r="N80" s="150" t="s">
        <v>1335</v>
      </c>
      <c r="Q80" s="150" t="s">
        <v>1335</v>
      </c>
    </row>
    <row r="81" spans="1:17" ht="15.75" x14ac:dyDescent="0.25">
      <c r="A81" s="152" t="s">
        <v>1338</v>
      </c>
      <c r="B81" s="151">
        <v>88</v>
      </c>
      <c r="C81" s="155" t="s">
        <v>1512</v>
      </c>
      <c r="D81" s="154">
        <v>30</v>
      </c>
      <c r="E81" s="153">
        <v>30</v>
      </c>
      <c r="F81" s="152">
        <v>15</v>
      </c>
      <c r="G81" s="152">
        <v>15</v>
      </c>
      <c r="H81" s="152">
        <v>10</v>
      </c>
      <c r="I81" s="151">
        <v>15</v>
      </c>
      <c r="J81" s="151">
        <v>10</v>
      </c>
      <c r="K81" s="151">
        <v>15</v>
      </c>
      <c r="L81" s="151"/>
      <c r="M81" s="151" t="s">
        <v>1511</v>
      </c>
      <c r="N81" s="150" t="s">
        <v>1335</v>
      </c>
      <c r="Q81" s="150" t="s">
        <v>1335</v>
      </c>
    </row>
    <row r="82" spans="1:17" ht="15.75" x14ac:dyDescent="0.25">
      <c r="A82" s="152" t="s">
        <v>1338</v>
      </c>
      <c r="B82" s="151">
        <v>89</v>
      </c>
      <c r="C82" s="161" t="s">
        <v>1510</v>
      </c>
      <c r="D82" s="154" t="s">
        <v>933</v>
      </c>
      <c r="E82" s="157" t="s">
        <v>933</v>
      </c>
      <c r="F82" s="156" t="s">
        <v>933</v>
      </c>
      <c r="G82" s="156" t="s">
        <v>933</v>
      </c>
      <c r="H82" s="152">
        <v>15</v>
      </c>
      <c r="I82" s="151">
        <v>15</v>
      </c>
      <c r="J82" s="151">
        <v>15</v>
      </c>
      <c r="K82" s="151">
        <v>15</v>
      </c>
      <c r="L82" s="151"/>
      <c r="M82" s="154" t="s">
        <v>933</v>
      </c>
      <c r="N82" s="150" t="s">
        <v>1335</v>
      </c>
      <c r="Q82" s="150" t="s">
        <v>1335</v>
      </c>
    </row>
    <row r="83" spans="1:17" ht="15.75" x14ac:dyDescent="0.25">
      <c r="A83" s="152" t="s">
        <v>1338</v>
      </c>
      <c r="B83" s="151">
        <v>101</v>
      </c>
      <c r="C83" s="155" t="s">
        <v>1509</v>
      </c>
      <c r="D83" s="154">
        <v>30</v>
      </c>
      <c r="E83" s="153">
        <v>30</v>
      </c>
      <c r="F83" s="152">
        <v>15</v>
      </c>
      <c r="G83" s="152">
        <v>15</v>
      </c>
      <c r="H83" s="152">
        <v>10</v>
      </c>
      <c r="I83" s="151">
        <v>15</v>
      </c>
      <c r="J83" s="151">
        <v>10</v>
      </c>
      <c r="K83" s="151">
        <v>15</v>
      </c>
      <c r="L83" s="151"/>
      <c r="M83" s="151" t="s">
        <v>1356</v>
      </c>
      <c r="N83" s="150" t="s">
        <v>1335</v>
      </c>
      <c r="Q83" s="150" t="s">
        <v>1335</v>
      </c>
    </row>
    <row r="84" spans="1:17" ht="15.75" x14ac:dyDescent="0.25">
      <c r="A84" s="152" t="s">
        <v>1338</v>
      </c>
      <c r="B84" s="151">
        <v>105</v>
      </c>
      <c r="C84" s="155" t="s">
        <v>1508</v>
      </c>
      <c r="D84" s="154">
        <v>30</v>
      </c>
      <c r="E84" s="153">
        <v>30</v>
      </c>
      <c r="F84" s="152">
        <v>15</v>
      </c>
      <c r="G84" s="152">
        <v>15</v>
      </c>
      <c r="H84" s="152">
        <v>10</v>
      </c>
      <c r="I84" s="151">
        <v>15</v>
      </c>
      <c r="J84" s="151">
        <v>10</v>
      </c>
      <c r="K84" s="151">
        <v>15</v>
      </c>
      <c r="L84" s="151"/>
      <c r="M84" s="151" t="s">
        <v>1356</v>
      </c>
      <c r="N84" s="150" t="s">
        <v>1335</v>
      </c>
      <c r="Q84" s="150" t="s">
        <v>1335</v>
      </c>
    </row>
    <row r="85" spans="1:17" ht="15.75" x14ac:dyDescent="0.25">
      <c r="A85" s="152" t="s">
        <v>1338</v>
      </c>
      <c r="B85" s="151">
        <v>115</v>
      </c>
      <c r="C85" s="155" t="s">
        <v>1507</v>
      </c>
      <c r="D85" s="154">
        <v>30</v>
      </c>
      <c r="E85" s="153">
        <v>30</v>
      </c>
      <c r="F85" s="152">
        <v>15</v>
      </c>
      <c r="G85" s="152">
        <v>15</v>
      </c>
      <c r="H85" s="152">
        <v>10</v>
      </c>
      <c r="I85" s="151">
        <v>15</v>
      </c>
      <c r="J85" s="151">
        <v>10</v>
      </c>
      <c r="K85" s="151">
        <v>15</v>
      </c>
      <c r="L85" s="151"/>
      <c r="M85" s="151" t="s">
        <v>1442</v>
      </c>
      <c r="N85" s="150" t="s">
        <v>1335</v>
      </c>
      <c r="Q85" s="150" t="s">
        <v>1335</v>
      </c>
    </row>
    <row r="86" spans="1:17" ht="15.75" x14ac:dyDescent="0.25">
      <c r="A86" s="152" t="s">
        <v>1338</v>
      </c>
      <c r="B86" s="151">
        <v>276</v>
      </c>
      <c r="C86" s="155" t="s">
        <v>1506</v>
      </c>
      <c r="D86" s="154">
        <v>15</v>
      </c>
      <c r="E86" s="153">
        <v>15</v>
      </c>
      <c r="F86" s="154">
        <v>15</v>
      </c>
      <c r="G86" s="153">
        <v>15</v>
      </c>
      <c r="H86" s="154">
        <v>15</v>
      </c>
      <c r="I86" s="153">
        <v>15</v>
      </c>
      <c r="J86" s="154">
        <v>15</v>
      </c>
      <c r="K86" s="153">
        <v>15</v>
      </c>
      <c r="L86" s="153"/>
      <c r="M86" s="153" t="s">
        <v>1505</v>
      </c>
      <c r="N86" s="150" t="s">
        <v>1391</v>
      </c>
      <c r="Q86" s="150" t="s">
        <v>1391</v>
      </c>
    </row>
    <row r="87" spans="1:17" ht="15.75" x14ac:dyDescent="0.25">
      <c r="A87" s="152" t="s">
        <v>1338</v>
      </c>
      <c r="B87" s="151">
        <v>302</v>
      </c>
      <c r="C87" s="155" t="s">
        <v>1504</v>
      </c>
      <c r="D87" s="154">
        <v>20</v>
      </c>
      <c r="E87" s="153">
        <v>20</v>
      </c>
      <c r="F87" s="152">
        <v>15</v>
      </c>
      <c r="G87" s="152">
        <v>15</v>
      </c>
      <c r="H87" s="152">
        <v>10</v>
      </c>
      <c r="I87" s="151">
        <v>15</v>
      </c>
      <c r="J87" s="151">
        <v>10</v>
      </c>
      <c r="K87" s="151">
        <v>15</v>
      </c>
      <c r="L87" s="151"/>
      <c r="M87" s="151" t="s">
        <v>1503</v>
      </c>
      <c r="N87" s="150" t="s">
        <v>1335</v>
      </c>
      <c r="Q87" s="150" t="s">
        <v>1335</v>
      </c>
    </row>
    <row r="88" spans="1:17" ht="15.75" x14ac:dyDescent="0.25">
      <c r="A88" s="152" t="s">
        <v>1338</v>
      </c>
      <c r="B88" s="151">
        <v>303</v>
      </c>
      <c r="C88" s="155" t="s">
        <v>1502</v>
      </c>
      <c r="D88" s="154">
        <v>15</v>
      </c>
      <c r="E88" s="153">
        <v>15</v>
      </c>
      <c r="F88" s="152">
        <v>15</v>
      </c>
      <c r="G88" s="152">
        <v>15</v>
      </c>
      <c r="H88" s="152">
        <v>10</v>
      </c>
      <c r="I88" s="151">
        <v>15</v>
      </c>
      <c r="J88" s="151">
        <v>10</v>
      </c>
      <c r="K88" s="151">
        <v>15</v>
      </c>
      <c r="L88" s="151"/>
      <c r="M88" s="150" t="s">
        <v>1335</v>
      </c>
      <c r="N88" s="150" t="s">
        <v>1335</v>
      </c>
      <c r="Q88" s="150" t="s">
        <v>1335</v>
      </c>
    </row>
    <row r="89" spans="1:17" ht="15.75" customHeight="1" x14ac:dyDescent="0.25">
      <c r="A89" s="152" t="s">
        <v>1338</v>
      </c>
      <c r="B89" s="151">
        <v>304</v>
      </c>
      <c r="C89" s="165" t="s">
        <v>1501</v>
      </c>
      <c r="D89" s="154" t="s">
        <v>1381</v>
      </c>
      <c r="E89" s="153">
        <v>60</v>
      </c>
      <c r="F89" s="154" t="s">
        <v>1381</v>
      </c>
      <c r="G89" s="153">
        <v>60</v>
      </c>
      <c r="H89" s="154" t="s">
        <v>1381</v>
      </c>
      <c r="I89" s="153">
        <v>60</v>
      </c>
      <c r="J89" s="154" t="s">
        <v>1381</v>
      </c>
      <c r="K89" s="153">
        <v>60</v>
      </c>
      <c r="L89" s="152"/>
      <c r="M89" s="152" t="s">
        <v>1347</v>
      </c>
      <c r="N89" s="150" t="s">
        <v>1391</v>
      </c>
      <c r="Q89" s="150" t="s">
        <v>1391</v>
      </c>
    </row>
    <row r="90" spans="1:17" ht="31.5" x14ac:dyDescent="0.25">
      <c r="A90" s="152" t="s">
        <v>1338</v>
      </c>
      <c r="B90" s="151">
        <v>305</v>
      </c>
      <c r="C90" s="155" t="s">
        <v>1500</v>
      </c>
      <c r="D90" s="154">
        <v>30</v>
      </c>
      <c r="E90" s="153">
        <v>30</v>
      </c>
      <c r="F90" s="152">
        <v>15</v>
      </c>
      <c r="G90" s="152">
        <v>15</v>
      </c>
      <c r="H90" s="152">
        <v>10</v>
      </c>
      <c r="I90" s="151">
        <v>15</v>
      </c>
      <c r="J90" s="151">
        <v>10</v>
      </c>
      <c r="K90" s="151">
        <v>15</v>
      </c>
      <c r="L90" s="151"/>
      <c r="M90" s="151" t="s">
        <v>1499</v>
      </c>
      <c r="N90" s="150" t="s">
        <v>1335</v>
      </c>
      <c r="Q90" s="150" t="s">
        <v>1335</v>
      </c>
    </row>
    <row r="91" spans="1:17" ht="15.75" x14ac:dyDescent="0.25">
      <c r="A91" s="152" t="s">
        <v>1338</v>
      </c>
      <c r="B91" s="151">
        <v>306</v>
      </c>
      <c r="C91" s="155" t="s">
        <v>1498</v>
      </c>
      <c r="D91" s="154">
        <v>30</v>
      </c>
      <c r="E91" s="153">
        <v>60</v>
      </c>
      <c r="F91" s="152">
        <v>15</v>
      </c>
      <c r="G91" s="152">
        <v>15</v>
      </c>
      <c r="H91" s="152">
        <v>15</v>
      </c>
      <c r="I91" s="151">
        <v>15</v>
      </c>
      <c r="J91" s="151">
        <v>15</v>
      </c>
      <c r="K91" s="151">
        <v>15</v>
      </c>
      <c r="L91" s="151"/>
      <c r="M91" s="151" t="s">
        <v>1376</v>
      </c>
      <c r="N91" s="150" t="s">
        <v>1335</v>
      </c>
      <c r="Q91" s="150" t="s">
        <v>1335</v>
      </c>
    </row>
    <row r="92" spans="1:17" ht="15.75" x14ac:dyDescent="0.25">
      <c r="A92" s="152" t="s">
        <v>1338</v>
      </c>
      <c r="B92" s="151">
        <v>308</v>
      </c>
      <c r="C92" s="165" t="s">
        <v>1497</v>
      </c>
      <c r="D92" s="154">
        <v>6</v>
      </c>
      <c r="E92" s="153">
        <v>60</v>
      </c>
      <c r="F92" s="154">
        <v>6</v>
      </c>
      <c r="G92" s="153">
        <v>60</v>
      </c>
      <c r="H92" s="154">
        <v>6</v>
      </c>
      <c r="I92" s="153">
        <v>60</v>
      </c>
      <c r="J92" s="154">
        <v>6</v>
      </c>
      <c r="K92" s="153">
        <v>60</v>
      </c>
      <c r="L92" s="152"/>
      <c r="M92" s="152" t="s">
        <v>1383</v>
      </c>
      <c r="N92" s="150" t="s">
        <v>1335</v>
      </c>
      <c r="Q92" s="150" t="s">
        <v>1335</v>
      </c>
    </row>
    <row r="93" spans="1:17" ht="15.75" x14ac:dyDescent="0.25">
      <c r="A93" s="152" t="s">
        <v>1338</v>
      </c>
      <c r="B93" s="151">
        <v>309</v>
      </c>
      <c r="C93" s="155" t="s">
        <v>1496</v>
      </c>
      <c r="D93" s="154">
        <v>30</v>
      </c>
      <c r="E93" s="153">
        <v>30</v>
      </c>
      <c r="F93" s="152">
        <v>15</v>
      </c>
      <c r="G93" s="152">
        <v>15</v>
      </c>
      <c r="H93" s="152">
        <v>10</v>
      </c>
      <c r="I93" s="151">
        <v>15</v>
      </c>
      <c r="J93" s="151">
        <v>10</v>
      </c>
      <c r="K93" s="151">
        <v>15</v>
      </c>
      <c r="L93" s="151"/>
      <c r="M93" s="151" t="s">
        <v>1495</v>
      </c>
      <c r="N93" s="150" t="s">
        <v>1335</v>
      </c>
      <c r="Q93" s="150" t="s">
        <v>1335</v>
      </c>
    </row>
    <row r="94" spans="1:17" ht="31.5" x14ac:dyDescent="0.25">
      <c r="A94" s="152" t="s">
        <v>1338</v>
      </c>
      <c r="B94" s="151">
        <v>311</v>
      </c>
      <c r="C94" s="165" t="s">
        <v>1494</v>
      </c>
      <c r="D94" s="154">
        <v>60</v>
      </c>
      <c r="E94" s="157" t="s">
        <v>1493</v>
      </c>
      <c r="F94" s="154">
        <v>60</v>
      </c>
      <c r="G94" s="157" t="s">
        <v>1493</v>
      </c>
      <c r="H94" s="154">
        <v>60</v>
      </c>
      <c r="I94" s="157" t="s">
        <v>1493</v>
      </c>
      <c r="J94" s="154">
        <v>60</v>
      </c>
      <c r="K94" s="157" t="s">
        <v>1493</v>
      </c>
      <c r="L94" s="152"/>
      <c r="M94" s="152" t="s">
        <v>1483</v>
      </c>
      <c r="N94" s="150" t="s">
        <v>1391</v>
      </c>
      <c r="Q94" s="150" t="s">
        <v>1391</v>
      </c>
    </row>
    <row r="95" spans="1:17" ht="31.5" x14ac:dyDescent="0.25">
      <c r="A95" s="152" t="s">
        <v>1338</v>
      </c>
      <c r="B95" s="151">
        <v>313</v>
      </c>
      <c r="C95" s="165" t="s">
        <v>1492</v>
      </c>
      <c r="D95" s="154">
        <v>60</v>
      </c>
      <c r="E95" s="153">
        <v>60</v>
      </c>
      <c r="F95" s="154">
        <v>60</v>
      </c>
      <c r="G95" s="153">
        <v>60</v>
      </c>
      <c r="H95" s="154">
        <v>60</v>
      </c>
      <c r="I95" s="153">
        <v>60</v>
      </c>
      <c r="J95" s="154">
        <v>60</v>
      </c>
      <c r="K95" s="153">
        <v>60</v>
      </c>
      <c r="L95" s="152"/>
      <c r="M95" s="152" t="s">
        <v>1491</v>
      </c>
      <c r="N95" s="150" t="s">
        <v>1391</v>
      </c>
      <c r="Q95" s="150" t="s">
        <v>1391</v>
      </c>
    </row>
    <row r="96" spans="1:17" ht="15.75" x14ac:dyDescent="0.25">
      <c r="A96" s="152" t="s">
        <v>1338</v>
      </c>
      <c r="B96" s="151">
        <v>315</v>
      </c>
      <c r="C96" s="165" t="s">
        <v>1490</v>
      </c>
      <c r="D96" s="154" t="s">
        <v>1489</v>
      </c>
      <c r="E96" s="153">
        <v>60</v>
      </c>
      <c r="F96" s="154" t="s">
        <v>1489</v>
      </c>
      <c r="G96" s="153">
        <v>60</v>
      </c>
      <c r="H96" s="154" t="s">
        <v>1489</v>
      </c>
      <c r="I96" s="153">
        <v>60</v>
      </c>
      <c r="J96" s="154" t="s">
        <v>1489</v>
      </c>
      <c r="K96" s="153">
        <v>60</v>
      </c>
      <c r="L96" s="152"/>
      <c r="M96" s="152" t="s">
        <v>1488</v>
      </c>
      <c r="N96" s="150" t="s">
        <v>1391</v>
      </c>
      <c r="Q96" s="150" t="s">
        <v>1391</v>
      </c>
    </row>
    <row r="97" spans="1:94" ht="31.5" x14ac:dyDescent="0.25">
      <c r="A97" s="152" t="s">
        <v>1338</v>
      </c>
      <c r="B97" s="151">
        <v>318</v>
      </c>
      <c r="C97" s="155" t="s">
        <v>1487</v>
      </c>
      <c r="D97" s="167" t="s">
        <v>1486</v>
      </c>
      <c r="E97" s="153">
        <v>60</v>
      </c>
      <c r="F97" s="152">
        <v>15</v>
      </c>
      <c r="G97" s="152">
        <v>15</v>
      </c>
      <c r="H97" s="152">
        <v>10</v>
      </c>
      <c r="I97" s="151">
        <v>15</v>
      </c>
      <c r="J97" s="151">
        <v>10</v>
      </c>
      <c r="K97" s="151">
        <v>15</v>
      </c>
      <c r="L97" s="151"/>
      <c r="M97" s="166" t="s">
        <v>1485</v>
      </c>
      <c r="N97" s="150" t="s">
        <v>1335</v>
      </c>
      <c r="Q97" s="150" t="s">
        <v>1335</v>
      </c>
    </row>
    <row r="98" spans="1:94" ht="31.5" x14ac:dyDescent="0.25">
      <c r="A98" s="152" t="s">
        <v>1338</v>
      </c>
      <c r="B98" s="151">
        <v>323</v>
      </c>
      <c r="C98" s="165" t="s">
        <v>1484</v>
      </c>
      <c r="D98" s="154">
        <v>60</v>
      </c>
      <c r="E98" s="153">
        <v>60</v>
      </c>
      <c r="F98" s="154">
        <v>60</v>
      </c>
      <c r="G98" s="153">
        <v>60</v>
      </c>
      <c r="H98" s="154">
        <v>60</v>
      </c>
      <c r="I98" s="153">
        <v>60</v>
      </c>
      <c r="J98" s="154">
        <v>60</v>
      </c>
      <c r="K98" s="153">
        <v>60</v>
      </c>
      <c r="L98" s="152"/>
      <c r="M98" s="152" t="s">
        <v>1483</v>
      </c>
      <c r="N98" s="150" t="s">
        <v>1391</v>
      </c>
      <c r="Q98" s="150" t="s">
        <v>1391</v>
      </c>
    </row>
    <row r="99" spans="1:94" ht="15.75" x14ac:dyDescent="0.25">
      <c r="A99" s="152" t="s">
        <v>1338</v>
      </c>
      <c r="B99" s="151">
        <v>325</v>
      </c>
      <c r="C99" s="165" t="s">
        <v>1482</v>
      </c>
      <c r="D99" s="154">
        <v>60</v>
      </c>
      <c r="E99" s="153">
        <v>60</v>
      </c>
      <c r="F99" s="154">
        <v>60</v>
      </c>
      <c r="G99" s="153">
        <v>60</v>
      </c>
      <c r="H99" s="154">
        <v>60</v>
      </c>
      <c r="I99" s="153">
        <v>60</v>
      </c>
      <c r="J99" s="154">
        <v>60</v>
      </c>
      <c r="K99" s="153">
        <v>60</v>
      </c>
      <c r="L99" s="152"/>
      <c r="M99" s="151" t="s">
        <v>1430</v>
      </c>
      <c r="N99" s="150" t="s">
        <v>1391</v>
      </c>
      <c r="Q99" s="150" t="s">
        <v>1391</v>
      </c>
    </row>
    <row r="100" spans="1:94" ht="31.5" x14ac:dyDescent="0.25">
      <c r="A100" s="152" t="s">
        <v>1338</v>
      </c>
      <c r="B100" s="151">
        <v>332</v>
      </c>
      <c r="C100" s="165" t="s">
        <v>1481</v>
      </c>
      <c r="D100" s="154">
        <v>22</v>
      </c>
      <c r="E100" s="153">
        <v>30</v>
      </c>
      <c r="F100" s="154">
        <v>22</v>
      </c>
      <c r="G100" s="153">
        <v>30</v>
      </c>
      <c r="H100" s="154">
        <v>22</v>
      </c>
      <c r="I100" s="153">
        <v>30</v>
      </c>
      <c r="J100" s="154">
        <v>22</v>
      </c>
      <c r="K100" s="153">
        <v>30</v>
      </c>
      <c r="L100" s="152"/>
      <c r="M100" s="152" t="s">
        <v>1480</v>
      </c>
      <c r="N100" s="150" t="s">
        <v>1335</v>
      </c>
      <c r="Q100" s="150" t="s">
        <v>1335</v>
      </c>
    </row>
    <row r="101" spans="1:94" ht="15.75" x14ac:dyDescent="0.25">
      <c r="A101" s="152" t="s">
        <v>1338</v>
      </c>
      <c r="B101" s="151">
        <v>334</v>
      </c>
      <c r="C101" s="165" t="s">
        <v>1479</v>
      </c>
      <c r="D101" s="154">
        <v>40</v>
      </c>
      <c r="E101" s="153">
        <v>40</v>
      </c>
      <c r="F101" s="154">
        <v>40</v>
      </c>
      <c r="G101" s="153">
        <v>40</v>
      </c>
      <c r="H101" s="154">
        <v>40</v>
      </c>
      <c r="I101" s="153">
        <v>40</v>
      </c>
      <c r="J101" s="154">
        <v>40</v>
      </c>
      <c r="K101" s="153">
        <v>40</v>
      </c>
      <c r="L101" s="152"/>
      <c r="M101" s="152" t="s">
        <v>1478</v>
      </c>
      <c r="N101" s="150" t="s">
        <v>1391</v>
      </c>
      <c r="Q101" s="150" t="s">
        <v>1391</v>
      </c>
    </row>
    <row r="102" spans="1:94" ht="15.75" x14ac:dyDescent="0.25">
      <c r="A102" s="152" t="s">
        <v>1338</v>
      </c>
      <c r="B102" s="151">
        <v>347</v>
      </c>
      <c r="C102" s="165" t="s">
        <v>1477</v>
      </c>
      <c r="D102" s="154">
        <v>30</v>
      </c>
      <c r="E102" s="153">
        <v>30</v>
      </c>
      <c r="F102" s="154">
        <v>30</v>
      </c>
      <c r="G102" s="153">
        <v>30</v>
      </c>
      <c r="H102" s="154">
        <v>30</v>
      </c>
      <c r="I102" s="153">
        <v>30</v>
      </c>
      <c r="J102" s="154">
        <v>30</v>
      </c>
      <c r="K102" s="153">
        <v>30</v>
      </c>
      <c r="L102" s="152"/>
      <c r="M102" s="152" t="s">
        <v>1476</v>
      </c>
      <c r="N102" s="150" t="s">
        <v>1335</v>
      </c>
      <c r="Q102" s="150" t="s">
        <v>1335</v>
      </c>
    </row>
    <row r="103" spans="1:94" ht="15.75" x14ac:dyDescent="0.25">
      <c r="A103" s="152" t="s">
        <v>1338</v>
      </c>
      <c r="B103" s="151">
        <v>351</v>
      </c>
      <c r="C103" s="155" t="s">
        <v>1475</v>
      </c>
      <c r="D103" s="154">
        <v>20</v>
      </c>
      <c r="E103" s="153">
        <v>20</v>
      </c>
      <c r="F103" s="152">
        <v>15</v>
      </c>
      <c r="G103" s="152">
        <v>15</v>
      </c>
      <c r="H103" s="152">
        <v>15</v>
      </c>
      <c r="I103" s="151">
        <v>15</v>
      </c>
      <c r="J103" s="151">
        <v>15</v>
      </c>
      <c r="K103" s="151">
        <v>15</v>
      </c>
      <c r="L103" s="151"/>
      <c r="M103" s="151" t="s">
        <v>1356</v>
      </c>
      <c r="N103" s="150" t="s">
        <v>1335</v>
      </c>
      <c r="Q103" s="150" t="s">
        <v>1335</v>
      </c>
    </row>
    <row r="104" spans="1:94" ht="15.75" x14ac:dyDescent="0.25">
      <c r="A104" s="152" t="s">
        <v>1338</v>
      </c>
      <c r="B104" s="151">
        <v>352</v>
      </c>
      <c r="C104" s="155" t="s">
        <v>1475</v>
      </c>
      <c r="D104" s="154">
        <v>20</v>
      </c>
      <c r="E104" s="153">
        <v>20</v>
      </c>
      <c r="F104" s="152">
        <v>15</v>
      </c>
      <c r="G104" s="152">
        <v>15</v>
      </c>
      <c r="H104" s="152">
        <v>15</v>
      </c>
      <c r="I104" s="151">
        <v>15</v>
      </c>
      <c r="J104" s="151">
        <v>15</v>
      </c>
      <c r="K104" s="151">
        <v>15</v>
      </c>
      <c r="L104" s="151"/>
      <c r="M104" s="151" t="s">
        <v>1391</v>
      </c>
      <c r="N104" s="150" t="s">
        <v>1335</v>
      </c>
      <c r="Q104" s="150" t="s">
        <v>1335</v>
      </c>
    </row>
    <row r="105" spans="1:94" ht="31.5" x14ac:dyDescent="0.25">
      <c r="A105" s="152" t="s">
        <v>1338</v>
      </c>
      <c r="B105" s="151">
        <v>353</v>
      </c>
      <c r="C105" s="165" t="s">
        <v>1474</v>
      </c>
      <c r="D105" s="154">
        <v>60</v>
      </c>
      <c r="E105" s="153">
        <v>60</v>
      </c>
      <c r="F105" s="154">
        <v>60</v>
      </c>
      <c r="G105" s="153">
        <v>60</v>
      </c>
      <c r="H105" s="154">
        <v>60</v>
      </c>
      <c r="I105" s="153">
        <v>60</v>
      </c>
      <c r="J105" s="154">
        <v>60</v>
      </c>
      <c r="K105" s="153">
        <v>60</v>
      </c>
      <c r="L105" s="152"/>
      <c r="M105" s="152" t="s">
        <v>1473</v>
      </c>
      <c r="N105" s="150" t="s">
        <v>1391</v>
      </c>
      <c r="Q105" s="150" t="s">
        <v>1391</v>
      </c>
    </row>
    <row r="106" spans="1:94" ht="31.5" x14ac:dyDescent="0.25">
      <c r="A106" s="152" t="s">
        <v>1338</v>
      </c>
      <c r="B106" s="151">
        <v>354</v>
      </c>
      <c r="C106" s="155" t="s">
        <v>1472</v>
      </c>
      <c r="D106" s="154">
        <v>30</v>
      </c>
      <c r="E106" s="153">
        <v>30</v>
      </c>
      <c r="F106" s="152">
        <v>15</v>
      </c>
      <c r="G106" s="152">
        <v>15</v>
      </c>
      <c r="H106" s="152">
        <v>15</v>
      </c>
      <c r="I106" s="151">
        <v>15</v>
      </c>
      <c r="J106" s="151">
        <v>15</v>
      </c>
      <c r="K106" s="151">
        <v>15</v>
      </c>
      <c r="L106" s="151"/>
      <c r="M106" s="151" t="s">
        <v>1424</v>
      </c>
      <c r="N106" s="150" t="s">
        <v>1335</v>
      </c>
      <c r="Q106" s="150" t="s">
        <v>1335</v>
      </c>
    </row>
    <row r="107" spans="1:94" ht="31.5" x14ac:dyDescent="0.25">
      <c r="A107" s="152" t="s">
        <v>1338</v>
      </c>
      <c r="B107" s="151">
        <v>355</v>
      </c>
      <c r="C107" s="155" t="s">
        <v>1471</v>
      </c>
      <c r="D107" s="154">
        <v>60</v>
      </c>
      <c r="E107" s="153">
        <v>60</v>
      </c>
      <c r="F107" s="152">
        <v>30</v>
      </c>
      <c r="G107" s="152">
        <v>30</v>
      </c>
      <c r="H107" s="152">
        <v>30</v>
      </c>
      <c r="I107" s="151">
        <v>30</v>
      </c>
      <c r="J107" s="151">
        <v>30</v>
      </c>
      <c r="K107" s="151">
        <v>30</v>
      </c>
      <c r="L107" s="151"/>
      <c r="M107" s="151" t="s">
        <v>1349</v>
      </c>
      <c r="N107" s="150" t="s">
        <v>1391</v>
      </c>
      <c r="Q107" s="150" t="s">
        <v>1391</v>
      </c>
    </row>
    <row r="108" spans="1:94" s="149" customFormat="1" ht="31.5" x14ac:dyDescent="0.25">
      <c r="A108" s="152" t="s">
        <v>1338</v>
      </c>
      <c r="B108" s="151">
        <v>356</v>
      </c>
      <c r="C108" s="155" t="s">
        <v>1470</v>
      </c>
      <c r="D108" s="154">
        <v>30</v>
      </c>
      <c r="E108" s="153">
        <v>30</v>
      </c>
      <c r="F108" s="152">
        <v>15</v>
      </c>
      <c r="G108" s="152">
        <v>30</v>
      </c>
      <c r="H108" s="152">
        <v>15</v>
      </c>
      <c r="I108" s="151">
        <v>30</v>
      </c>
      <c r="J108" s="151">
        <v>15</v>
      </c>
      <c r="K108" s="151">
        <v>30</v>
      </c>
      <c r="L108" s="151"/>
      <c r="M108" s="151" t="s">
        <v>1383</v>
      </c>
      <c r="N108" s="150" t="s">
        <v>1335</v>
      </c>
      <c r="O108" s="139"/>
      <c r="P108" s="139"/>
      <c r="Q108" s="150" t="s">
        <v>1335</v>
      </c>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c r="BO108" s="139"/>
      <c r="BP108" s="139"/>
      <c r="BQ108" s="139"/>
      <c r="BR108" s="139"/>
      <c r="BS108" s="139"/>
      <c r="BT108" s="139"/>
      <c r="BU108" s="139"/>
      <c r="BV108" s="139"/>
      <c r="BW108" s="139"/>
      <c r="BX108" s="139"/>
      <c r="BY108" s="139"/>
      <c r="BZ108" s="139"/>
      <c r="CA108" s="139"/>
      <c r="CB108" s="139"/>
      <c r="CC108" s="139"/>
      <c r="CD108" s="139"/>
      <c r="CE108" s="139"/>
      <c r="CF108" s="139"/>
      <c r="CG108" s="139"/>
      <c r="CH108" s="139"/>
      <c r="CI108" s="139"/>
      <c r="CJ108" s="139"/>
      <c r="CK108" s="139"/>
      <c r="CL108" s="139"/>
      <c r="CM108" s="139"/>
      <c r="CN108" s="139"/>
      <c r="CO108" s="139"/>
      <c r="CP108" s="139"/>
    </row>
    <row r="109" spans="1:94" ht="15.75" x14ac:dyDescent="0.25">
      <c r="A109" s="152" t="s">
        <v>1338</v>
      </c>
      <c r="B109" s="151">
        <v>357</v>
      </c>
      <c r="C109" s="155" t="s">
        <v>1469</v>
      </c>
      <c r="D109" s="154">
        <v>60</v>
      </c>
      <c r="E109" s="153">
        <v>60</v>
      </c>
      <c r="F109" s="152">
        <v>30</v>
      </c>
      <c r="G109" s="152">
        <v>30</v>
      </c>
      <c r="H109" s="152">
        <v>30</v>
      </c>
      <c r="I109" s="151">
        <v>30</v>
      </c>
      <c r="J109" s="151">
        <v>30</v>
      </c>
      <c r="K109" s="151">
        <v>30</v>
      </c>
      <c r="L109" s="151"/>
      <c r="M109" s="151" t="s">
        <v>1456</v>
      </c>
      <c r="N109" s="150" t="s">
        <v>1391</v>
      </c>
      <c r="Q109" s="150" t="s">
        <v>1391</v>
      </c>
    </row>
    <row r="110" spans="1:94" ht="31.5" x14ac:dyDescent="0.25">
      <c r="A110" s="152" t="s">
        <v>1338</v>
      </c>
      <c r="B110" s="151">
        <v>358</v>
      </c>
      <c r="C110" s="155" t="s">
        <v>1468</v>
      </c>
      <c r="D110" s="154">
        <v>120</v>
      </c>
      <c r="E110" s="153">
        <v>120</v>
      </c>
      <c r="F110" s="152">
        <v>30</v>
      </c>
      <c r="G110" s="152">
        <v>30</v>
      </c>
      <c r="H110" s="152">
        <v>30</v>
      </c>
      <c r="I110" s="151">
        <v>30</v>
      </c>
      <c r="J110" s="151">
        <v>30</v>
      </c>
      <c r="K110" s="151">
        <v>30</v>
      </c>
      <c r="L110" s="151"/>
      <c r="M110" s="151" t="s">
        <v>1349</v>
      </c>
      <c r="N110" s="150" t="s">
        <v>1391</v>
      </c>
      <c r="Q110" s="150" t="s">
        <v>1391</v>
      </c>
    </row>
    <row r="111" spans="1:94" ht="31.5" x14ac:dyDescent="0.25">
      <c r="A111" s="152" t="s">
        <v>1338</v>
      </c>
      <c r="B111" s="151">
        <v>359</v>
      </c>
      <c r="C111" s="155" t="s">
        <v>1467</v>
      </c>
      <c r="D111" s="154">
        <v>120</v>
      </c>
      <c r="E111" s="153">
        <v>120</v>
      </c>
      <c r="F111" s="152">
        <v>30</v>
      </c>
      <c r="G111" s="152">
        <v>30</v>
      </c>
      <c r="H111" s="152">
        <v>30</v>
      </c>
      <c r="I111" s="151">
        <v>30</v>
      </c>
      <c r="J111" s="151">
        <v>30</v>
      </c>
      <c r="K111" s="151">
        <v>30</v>
      </c>
      <c r="L111" s="151"/>
      <c r="M111" s="151" t="s">
        <v>1364</v>
      </c>
      <c r="N111" s="150" t="s">
        <v>1391</v>
      </c>
      <c r="Q111" s="150" t="s">
        <v>1391</v>
      </c>
    </row>
    <row r="112" spans="1:94" ht="15.75" x14ac:dyDescent="0.25">
      <c r="A112" s="152" t="s">
        <v>1338</v>
      </c>
      <c r="B112" s="151">
        <v>371</v>
      </c>
      <c r="C112" s="155" t="s">
        <v>1466</v>
      </c>
      <c r="D112" s="154">
        <v>90</v>
      </c>
      <c r="E112" s="153">
        <v>360</v>
      </c>
      <c r="F112" s="154">
        <v>90</v>
      </c>
      <c r="G112" s="153">
        <v>360</v>
      </c>
      <c r="H112" s="154">
        <v>90</v>
      </c>
      <c r="I112" s="153">
        <v>360</v>
      </c>
      <c r="J112" s="154">
        <v>90</v>
      </c>
      <c r="K112" s="153">
        <v>360</v>
      </c>
      <c r="L112" s="152"/>
      <c r="M112" s="151" t="s">
        <v>1364</v>
      </c>
      <c r="N112" s="150" t="s">
        <v>1391</v>
      </c>
      <c r="Q112" s="150" t="s">
        <v>1391</v>
      </c>
    </row>
    <row r="113" spans="1:94" ht="15.75" x14ac:dyDescent="0.25">
      <c r="A113" s="152" t="s">
        <v>1338</v>
      </c>
      <c r="B113" s="151">
        <v>388</v>
      </c>
      <c r="C113" s="155" t="s">
        <v>1465</v>
      </c>
      <c r="D113" s="154">
        <v>90</v>
      </c>
      <c r="E113" s="153">
        <v>120</v>
      </c>
      <c r="F113" s="152">
        <v>30</v>
      </c>
      <c r="G113" s="152">
        <v>30</v>
      </c>
      <c r="H113" s="152">
        <v>30</v>
      </c>
      <c r="I113" s="151">
        <v>30</v>
      </c>
      <c r="J113" s="151">
        <v>30</v>
      </c>
      <c r="K113" s="151">
        <v>30</v>
      </c>
      <c r="L113" s="151"/>
      <c r="M113" s="151" t="s">
        <v>1421</v>
      </c>
      <c r="N113" s="150" t="s">
        <v>1391</v>
      </c>
      <c r="Q113" s="150" t="s">
        <v>1391</v>
      </c>
    </row>
    <row r="114" spans="1:94" ht="15.75" x14ac:dyDescent="0.25">
      <c r="A114" s="152" t="s">
        <v>1338</v>
      </c>
      <c r="B114" s="151">
        <v>392</v>
      </c>
      <c r="C114" s="161" t="s">
        <v>1464</v>
      </c>
      <c r="D114" s="154">
        <v>60</v>
      </c>
      <c r="E114" s="153">
        <v>60</v>
      </c>
      <c r="F114" s="154">
        <v>60</v>
      </c>
      <c r="G114" s="153">
        <v>60</v>
      </c>
      <c r="H114" s="154">
        <v>60</v>
      </c>
      <c r="I114" s="153">
        <v>60</v>
      </c>
      <c r="J114" s="154">
        <v>60</v>
      </c>
      <c r="K114" s="153">
        <v>60</v>
      </c>
      <c r="L114" s="152"/>
      <c r="M114" s="152" t="s">
        <v>1424</v>
      </c>
      <c r="N114" s="150" t="s">
        <v>1391</v>
      </c>
      <c r="Q114" s="150" t="s">
        <v>1391</v>
      </c>
    </row>
    <row r="115" spans="1:94" ht="31.5" x14ac:dyDescent="0.25">
      <c r="A115" s="152" t="s">
        <v>1338</v>
      </c>
      <c r="B115" s="151">
        <v>395</v>
      </c>
      <c r="C115" s="161" t="s">
        <v>1463</v>
      </c>
      <c r="D115" s="154">
        <v>180</v>
      </c>
      <c r="E115" s="153">
        <v>180</v>
      </c>
      <c r="F115" s="154">
        <v>180</v>
      </c>
      <c r="G115" s="153">
        <v>180</v>
      </c>
      <c r="H115" s="154">
        <v>180</v>
      </c>
      <c r="I115" s="153">
        <v>180</v>
      </c>
      <c r="J115" s="154">
        <v>180</v>
      </c>
      <c r="K115" s="153">
        <v>180</v>
      </c>
      <c r="L115" s="152"/>
      <c r="M115" s="152" t="s">
        <v>1462</v>
      </c>
      <c r="N115" s="150" t="s">
        <v>1391</v>
      </c>
      <c r="Q115" s="150" t="s">
        <v>1391</v>
      </c>
    </row>
    <row r="116" spans="1:94" ht="31.5" x14ac:dyDescent="0.25">
      <c r="A116" s="153" t="s">
        <v>1338</v>
      </c>
      <c r="B116" s="153">
        <v>444</v>
      </c>
      <c r="C116" s="161" t="s">
        <v>1461</v>
      </c>
      <c r="D116" s="158" t="s">
        <v>1460</v>
      </c>
      <c r="E116" s="157" t="s">
        <v>1460</v>
      </c>
      <c r="F116" s="158" t="s">
        <v>1460</v>
      </c>
      <c r="G116" s="157" t="s">
        <v>1460</v>
      </c>
      <c r="H116" s="158" t="s">
        <v>1457</v>
      </c>
      <c r="I116" s="157" t="s">
        <v>1457</v>
      </c>
      <c r="J116" s="158" t="s">
        <v>1457</v>
      </c>
      <c r="K116" s="157" t="s">
        <v>1457</v>
      </c>
      <c r="L116" s="152"/>
      <c r="M116" s="152" t="s">
        <v>1456</v>
      </c>
      <c r="N116" s="150" t="s">
        <v>1391</v>
      </c>
      <c r="Q116" s="150" t="s">
        <v>1391</v>
      </c>
    </row>
    <row r="117" spans="1:94" ht="31.5" x14ac:dyDescent="0.25">
      <c r="A117" s="153" t="s">
        <v>1338</v>
      </c>
      <c r="B117" s="153">
        <v>445</v>
      </c>
      <c r="C117" s="161" t="s">
        <v>1459</v>
      </c>
      <c r="D117" s="154" t="s">
        <v>1458</v>
      </c>
      <c r="E117" s="157" t="s">
        <v>1458</v>
      </c>
      <c r="F117" s="154" t="s">
        <v>1458</v>
      </c>
      <c r="G117" s="157" t="s">
        <v>1458</v>
      </c>
      <c r="H117" s="158" t="s">
        <v>1457</v>
      </c>
      <c r="I117" s="157" t="s">
        <v>1457</v>
      </c>
      <c r="J117" s="158" t="s">
        <v>1457</v>
      </c>
      <c r="K117" s="157" t="s">
        <v>1457</v>
      </c>
      <c r="L117" s="152"/>
      <c r="M117" s="152" t="s">
        <v>1456</v>
      </c>
      <c r="N117" s="150" t="s">
        <v>1391</v>
      </c>
      <c r="Q117" s="150" t="s">
        <v>1391</v>
      </c>
    </row>
    <row r="118" spans="1:94" s="149" customFormat="1" ht="31.5" x14ac:dyDescent="0.25">
      <c r="A118" s="152" t="s">
        <v>1338</v>
      </c>
      <c r="B118" s="151">
        <v>448</v>
      </c>
      <c r="C118" s="161" t="s">
        <v>1455</v>
      </c>
      <c r="D118" s="154" t="s">
        <v>933</v>
      </c>
      <c r="E118" s="157" t="s">
        <v>933</v>
      </c>
      <c r="F118" s="152">
        <v>15</v>
      </c>
      <c r="G118" s="152">
        <v>15</v>
      </c>
      <c r="H118" s="152">
        <v>10</v>
      </c>
      <c r="I118" s="151">
        <v>10</v>
      </c>
      <c r="J118" s="151">
        <v>10</v>
      </c>
      <c r="K118" s="151">
        <v>10</v>
      </c>
      <c r="L118" s="151"/>
      <c r="M118" s="154" t="s">
        <v>933</v>
      </c>
      <c r="N118" s="150" t="s">
        <v>1335</v>
      </c>
      <c r="O118" s="139"/>
      <c r="P118" s="139"/>
      <c r="Q118" s="150" t="s">
        <v>1335</v>
      </c>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39"/>
      <c r="BP118" s="139"/>
      <c r="BQ118" s="139"/>
      <c r="BR118" s="139"/>
      <c r="BS118" s="139"/>
      <c r="BT118" s="139"/>
      <c r="BU118" s="139"/>
      <c r="BV118" s="139"/>
      <c r="BW118" s="139"/>
      <c r="BX118" s="139"/>
      <c r="BY118" s="139"/>
      <c r="BZ118" s="139"/>
      <c r="CA118" s="139"/>
      <c r="CB118" s="139"/>
      <c r="CC118" s="139"/>
      <c r="CD118" s="139"/>
      <c r="CE118" s="139"/>
      <c r="CF118" s="139"/>
      <c r="CG118" s="139"/>
      <c r="CH118" s="139"/>
      <c r="CI118" s="139"/>
      <c r="CJ118" s="139"/>
      <c r="CK118" s="139"/>
      <c r="CL118" s="139"/>
      <c r="CM118" s="139"/>
      <c r="CN118" s="139"/>
      <c r="CO118" s="139"/>
      <c r="CP118" s="139"/>
    </row>
    <row r="119" spans="1:94" ht="31.5" x14ac:dyDescent="0.25">
      <c r="A119" s="152" t="s">
        <v>1338</v>
      </c>
      <c r="B119" s="151">
        <v>449</v>
      </c>
      <c r="C119" s="161" t="s">
        <v>1454</v>
      </c>
      <c r="D119" s="154" t="s">
        <v>933</v>
      </c>
      <c r="E119" s="157" t="s">
        <v>933</v>
      </c>
      <c r="F119" s="152">
        <v>15</v>
      </c>
      <c r="G119" s="152">
        <v>15</v>
      </c>
      <c r="H119" s="152">
        <v>10</v>
      </c>
      <c r="I119" s="151">
        <v>10</v>
      </c>
      <c r="J119" s="151">
        <v>10</v>
      </c>
      <c r="K119" s="151">
        <v>10</v>
      </c>
      <c r="L119" s="151"/>
      <c r="M119" s="154" t="s">
        <v>933</v>
      </c>
      <c r="N119" s="150" t="s">
        <v>1335</v>
      </c>
      <c r="Q119" s="150" t="s">
        <v>1335</v>
      </c>
    </row>
    <row r="120" spans="1:94" ht="31.5" x14ac:dyDescent="0.25">
      <c r="A120" s="152" t="s">
        <v>1338</v>
      </c>
      <c r="B120" s="151">
        <v>647</v>
      </c>
      <c r="C120" s="161" t="s">
        <v>1453</v>
      </c>
      <c r="D120" s="154" t="s">
        <v>933</v>
      </c>
      <c r="E120" s="157" t="s">
        <v>933</v>
      </c>
      <c r="F120" s="152" t="s">
        <v>933</v>
      </c>
      <c r="G120" s="152" t="s">
        <v>933</v>
      </c>
      <c r="H120" s="152">
        <v>10</v>
      </c>
      <c r="I120" s="151">
        <v>10</v>
      </c>
      <c r="J120" s="151">
        <v>10</v>
      </c>
      <c r="K120" s="151">
        <v>10</v>
      </c>
      <c r="L120" s="151"/>
      <c r="M120" s="154" t="s">
        <v>933</v>
      </c>
      <c r="N120" s="150" t="s">
        <v>1335</v>
      </c>
      <c r="Q120" s="150" t="s">
        <v>1335</v>
      </c>
    </row>
    <row r="121" spans="1:94" ht="31.5" x14ac:dyDescent="0.25">
      <c r="A121" s="152" t="s">
        <v>1338</v>
      </c>
      <c r="B121" s="151">
        <v>648</v>
      </c>
      <c r="C121" s="161" t="s">
        <v>1452</v>
      </c>
      <c r="D121" s="154" t="s">
        <v>933</v>
      </c>
      <c r="E121" s="157" t="s">
        <v>933</v>
      </c>
      <c r="F121" s="152" t="s">
        <v>933</v>
      </c>
      <c r="G121" s="152" t="s">
        <v>933</v>
      </c>
      <c r="H121" s="152">
        <v>10</v>
      </c>
      <c r="I121" s="151">
        <v>10</v>
      </c>
      <c r="J121" s="151">
        <v>10</v>
      </c>
      <c r="K121" s="151">
        <v>10</v>
      </c>
      <c r="L121" s="151"/>
      <c r="M121" s="154" t="s">
        <v>933</v>
      </c>
      <c r="N121" s="150" t="s">
        <v>1335</v>
      </c>
      <c r="Q121" s="150" t="s">
        <v>1335</v>
      </c>
    </row>
    <row r="122" spans="1:94" s="149" customFormat="1" ht="33" customHeight="1" x14ac:dyDescent="0.25">
      <c r="A122" s="152" t="s">
        <v>1338</v>
      </c>
      <c r="B122" s="151">
        <v>649</v>
      </c>
      <c r="C122" s="161" t="s">
        <v>1451</v>
      </c>
      <c r="D122" s="154" t="s">
        <v>933</v>
      </c>
      <c r="E122" s="157" t="s">
        <v>933</v>
      </c>
      <c r="F122" s="152" t="s">
        <v>933</v>
      </c>
      <c r="G122" s="152" t="s">
        <v>933</v>
      </c>
      <c r="H122" s="152">
        <v>10</v>
      </c>
      <c r="I122" s="151">
        <v>10</v>
      </c>
      <c r="J122" s="151">
        <v>10</v>
      </c>
      <c r="K122" s="151">
        <v>10</v>
      </c>
      <c r="L122" s="151"/>
      <c r="M122" s="154" t="s">
        <v>933</v>
      </c>
      <c r="N122" s="150" t="s">
        <v>1335</v>
      </c>
      <c r="O122" s="139"/>
      <c r="P122" s="139"/>
      <c r="Q122" s="150" t="s">
        <v>1335</v>
      </c>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39"/>
      <c r="BK122" s="139"/>
      <c r="BL122" s="139"/>
      <c r="BM122" s="139"/>
      <c r="BN122" s="139"/>
      <c r="BO122" s="139"/>
      <c r="BP122" s="139"/>
      <c r="BQ122" s="139"/>
      <c r="BR122" s="139"/>
      <c r="BS122" s="139"/>
      <c r="BT122" s="139"/>
      <c r="BU122" s="139"/>
      <c r="BV122" s="139"/>
      <c r="BW122" s="139"/>
      <c r="BX122" s="139"/>
      <c r="BY122" s="139"/>
      <c r="BZ122" s="139"/>
      <c r="CA122" s="139"/>
      <c r="CB122" s="139"/>
      <c r="CC122" s="139"/>
      <c r="CD122" s="139"/>
      <c r="CE122" s="139"/>
      <c r="CF122" s="139"/>
      <c r="CG122" s="139"/>
      <c r="CH122" s="139"/>
      <c r="CI122" s="139"/>
      <c r="CJ122" s="139"/>
      <c r="CK122" s="139"/>
      <c r="CL122" s="139"/>
      <c r="CM122" s="139"/>
      <c r="CN122" s="139"/>
      <c r="CO122" s="139"/>
      <c r="CP122" s="139"/>
    </row>
    <row r="123" spans="1:94" s="149" customFormat="1" ht="37.5" customHeight="1" x14ac:dyDescent="0.25">
      <c r="A123" s="152" t="s">
        <v>1338</v>
      </c>
      <c r="B123" s="151">
        <v>661</v>
      </c>
      <c r="C123" s="161" t="s">
        <v>1450</v>
      </c>
      <c r="D123" s="154" t="s">
        <v>933</v>
      </c>
      <c r="E123" s="157" t="s">
        <v>933</v>
      </c>
      <c r="F123" s="152" t="s">
        <v>933</v>
      </c>
      <c r="G123" s="152" t="s">
        <v>933</v>
      </c>
      <c r="H123" s="152">
        <v>10</v>
      </c>
      <c r="I123" s="151">
        <v>10</v>
      </c>
      <c r="J123" s="151">
        <v>10</v>
      </c>
      <c r="K123" s="151">
        <v>10</v>
      </c>
      <c r="L123" s="151"/>
      <c r="M123" s="154" t="s">
        <v>933</v>
      </c>
      <c r="N123" s="150" t="s">
        <v>1335</v>
      </c>
      <c r="O123" s="139"/>
      <c r="P123" s="139"/>
      <c r="Q123" s="150" t="s">
        <v>1335</v>
      </c>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c r="BE123" s="139"/>
      <c r="BF123" s="139"/>
      <c r="BG123" s="139"/>
      <c r="BH123" s="139"/>
      <c r="BI123" s="139"/>
      <c r="BJ123" s="139"/>
      <c r="BK123" s="139"/>
      <c r="BL123" s="139"/>
      <c r="BM123" s="139"/>
      <c r="BN123" s="139"/>
      <c r="BO123" s="139"/>
      <c r="BP123" s="139"/>
      <c r="BQ123" s="139"/>
      <c r="BR123" s="139"/>
      <c r="BS123" s="139"/>
      <c r="BT123" s="139"/>
      <c r="BU123" s="139"/>
      <c r="BV123" s="139"/>
      <c r="BW123" s="139"/>
      <c r="BX123" s="139"/>
      <c r="BY123" s="139"/>
      <c r="BZ123" s="139"/>
      <c r="CA123" s="139"/>
      <c r="CB123" s="139"/>
      <c r="CC123" s="139"/>
      <c r="CD123" s="139"/>
      <c r="CE123" s="139"/>
      <c r="CF123" s="139"/>
      <c r="CG123" s="139"/>
      <c r="CH123" s="139"/>
      <c r="CI123" s="139"/>
      <c r="CJ123" s="139"/>
      <c r="CK123" s="139"/>
      <c r="CL123" s="139"/>
      <c r="CM123" s="139"/>
      <c r="CN123" s="139"/>
      <c r="CO123" s="139"/>
      <c r="CP123" s="139"/>
    </row>
    <row r="124" spans="1:94" ht="38.25" customHeight="1" x14ac:dyDescent="0.25">
      <c r="A124" s="152" t="s">
        <v>1338</v>
      </c>
      <c r="B124" s="151">
        <v>668</v>
      </c>
      <c r="C124" s="161" t="s">
        <v>1449</v>
      </c>
      <c r="D124" s="154" t="s">
        <v>933</v>
      </c>
      <c r="E124" s="157" t="s">
        <v>933</v>
      </c>
      <c r="F124" s="152">
        <v>10</v>
      </c>
      <c r="G124" s="152">
        <v>10</v>
      </c>
      <c r="H124" s="152">
        <v>10</v>
      </c>
      <c r="I124" s="151">
        <v>10</v>
      </c>
      <c r="J124" s="151">
        <v>10</v>
      </c>
      <c r="K124" s="151">
        <v>10</v>
      </c>
      <c r="L124" s="151"/>
      <c r="M124" s="154" t="s">
        <v>933</v>
      </c>
      <c r="N124" s="150" t="s">
        <v>1335</v>
      </c>
      <c r="Q124" s="150" t="s">
        <v>1335</v>
      </c>
    </row>
    <row r="125" spans="1:94" ht="15.75" x14ac:dyDescent="0.25">
      <c r="A125" s="152" t="s">
        <v>1338</v>
      </c>
      <c r="B125" s="151">
        <v>675</v>
      </c>
      <c r="C125" s="161" t="s">
        <v>1448</v>
      </c>
      <c r="D125" s="154" t="s">
        <v>933</v>
      </c>
      <c r="E125" s="157" t="s">
        <v>933</v>
      </c>
      <c r="F125" s="152" t="s">
        <v>1447</v>
      </c>
      <c r="G125" s="152" t="s">
        <v>1447</v>
      </c>
      <c r="H125" s="152" t="s">
        <v>1447</v>
      </c>
      <c r="I125" s="151" t="s">
        <v>1447</v>
      </c>
      <c r="J125" s="151" t="s">
        <v>1447</v>
      </c>
      <c r="K125" s="151" t="s">
        <v>1447</v>
      </c>
      <c r="L125" s="151"/>
      <c r="M125" s="154" t="s">
        <v>933</v>
      </c>
      <c r="N125" s="150" t="s">
        <v>1335</v>
      </c>
      <c r="Q125" s="150" t="s">
        <v>1335</v>
      </c>
    </row>
    <row r="126" spans="1:94" ht="31.5" x14ac:dyDescent="0.25">
      <c r="A126" s="152" t="s">
        <v>1338</v>
      </c>
      <c r="B126" s="151">
        <v>701</v>
      </c>
      <c r="C126" s="155" t="s">
        <v>1446</v>
      </c>
      <c r="D126" s="154">
        <v>15</v>
      </c>
      <c r="E126" s="153">
        <v>15</v>
      </c>
      <c r="F126" s="152">
        <v>10</v>
      </c>
      <c r="G126" s="152">
        <v>10</v>
      </c>
      <c r="H126" s="152">
        <v>10</v>
      </c>
      <c r="I126" s="151">
        <v>10</v>
      </c>
      <c r="J126" s="151">
        <v>10</v>
      </c>
      <c r="K126" s="151">
        <v>10</v>
      </c>
      <c r="L126" s="151"/>
      <c r="M126" s="151" t="s">
        <v>1445</v>
      </c>
      <c r="N126" s="150" t="s">
        <v>1335</v>
      </c>
      <c r="Q126" s="150" t="s">
        <v>1335</v>
      </c>
    </row>
    <row r="127" spans="1:94" ht="15.75" x14ac:dyDescent="0.25">
      <c r="A127" s="152" t="s">
        <v>1338</v>
      </c>
      <c r="B127" s="151">
        <v>704</v>
      </c>
      <c r="C127" s="155" t="s">
        <v>1444</v>
      </c>
      <c r="D127" s="154">
        <v>30</v>
      </c>
      <c r="E127" s="153">
        <v>30</v>
      </c>
      <c r="F127" s="152">
        <v>15</v>
      </c>
      <c r="G127" s="152">
        <v>15</v>
      </c>
      <c r="H127" s="152">
        <v>10</v>
      </c>
      <c r="I127" s="151">
        <v>15</v>
      </c>
      <c r="J127" s="151">
        <v>10</v>
      </c>
      <c r="K127" s="151">
        <v>15</v>
      </c>
      <c r="L127" s="151"/>
      <c r="M127" s="151" t="s">
        <v>1354</v>
      </c>
      <c r="N127" s="150" t="s">
        <v>1335</v>
      </c>
      <c r="Q127" s="150" t="s">
        <v>1335</v>
      </c>
    </row>
    <row r="128" spans="1:94" ht="15.75" x14ac:dyDescent="0.25">
      <c r="A128" s="152" t="s">
        <v>1338</v>
      </c>
      <c r="B128" s="151">
        <v>705</v>
      </c>
      <c r="C128" s="155" t="s">
        <v>1443</v>
      </c>
      <c r="D128" s="154" t="s">
        <v>1381</v>
      </c>
      <c r="E128" s="157" t="s">
        <v>1381</v>
      </c>
      <c r="F128" s="152">
        <v>15</v>
      </c>
      <c r="G128" s="152">
        <v>15</v>
      </c>
      <c r="H128" s="152">
        <v>10</v>
      </c>
      <c r="I128" s="151">
        <v>15</v>
      </c>
      <c r="J128" s="151">
        <v>10</v>
      </c>
      <c r="K128" s="151">
        <v>15</v>
      </c>
      <c r="L128" s="151"/>
      <c r="M128" s="151" t="s">
        <v>1442</v>
      </c>
      <c r="N128" s="150" t="s">
        <v>1335</v>
      </c>
      <c r="Q128" s="150" t="s">
        <v>1335</v>
      </c>
    </row>
    <row r="129" spans="1:94" ht="31.5" x14ac:dyDescent="0.25">
      <c r="A129" s="152" t="s">
        <v>1338</v>
      </c>
      <c r="B129" s="151">
        <v>707</v>
      </c>
      <c r="C129" s="155" t="s">
        <v>1441</v>
      </c>
      <c r="D129" s="154">
        <v>30</v>
      </c>
      <c r="E129" s="153">
        <v>30</v>
      </c>
      <c r="F129" s="152">
        <v>15</v>
      </c>
      <c r="G129" s="152">
        <v>15</v>
      </c>
      <c r="H129" s="152">
        <v>10</v>
      </c>
      <c r="I129" s="151">
        <v>15</v>
      </c>
      <c r="J129" s="151">
        <v>10</v>
      </c>
      <c r="K129" s="151">
        <v>15</v>
      </c>
      <c r="L129" s="151"/>
      <c r="M129" s="151" t="s">
        <v>1385</v>
      </c>
      <c r="N129" s="150" t="s">
        <v>1335</v>
      </c>
      <c r="Q129" s="150" t="s">
        <v>1335</v>
      </c>
    </row>
    <row r="130" spans="1:94" s="149" customFormat="1" ht="31.5" x14ac:dyDescent="0.25">
      <c r="A130" s="152" t="s">
        <v>1338</v>
      </c>
      <c r="B130" s="151">
        <v>709</v>
      </c>
      <c r="C130" s="155" t="s">
        <v>1440</v>
      </c>
      <c r="D130" s="154">
        <v>15</v>
      </c>
      <c r="E130" s="153">
        <v>15</v>
      </c>
      <c r="F130" s="152">
        <v>10</v>
      </c>
      <c r="G130" s="152">
        <v>15</v>
      </c>
      <c r="H130" s="152">
        <v>10</v>
      </c>
      <c r="I130" s="151">
        <v>15</v>
      </c>
      <c r="J130" s="151">
        <v>10</v>
      </c>
      <c r="K130" s="151">
        <v>15</v>
      </c>
      <c r="L130" s="151"/>
      <c r="M130" s="151" t="s">
        <v>1356</v>
      </c>
      <c r="N130" s="150" t="s">
        <v>1335</v>
      </c>
      <c r="O130" s="139"/>
      <c r="P130" s="139"/>
      <c r="Q130" s="150" t="s">
        <v>1335</v>
      </c>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c r="BI130" s="139"/>
      <c r="BJ130" s="139"/>
      <c r="BK130" s="139"/>
      <c r="BL130" s="139"/>
      <c r="BM130" s="139"/>
      <c r="BN130" s="139"/>
      <c r="BO130" s="139"/>
      <c r="BP130" s="139"/>
      <c r="BQ130" s="139"/>
      <c r="BR130" s="139"/>
      <c r="BS130" s="139"/>
      <c r="BT130" s="139"/>
      <c r="BU130" s="139"/>
      <c r="BV130" s="139"/>
      <c r="BW130" s="139"/>
      <c r="BX130" s="139"/>
      <c r="BY130" s="139"/>
      <c r="BZ130" s="139"/>
      <c r="CA130" s="139"/>
      <c r="CB130" s="139"/>
      <c r="CC130" s="139"/>
      <c r="CD130" s="139"/>
      <c r="CE130" s="139"/>
      <c r="CF130" s="139"/>
      <c r="CG130" s="139"/>
      <c r="CH130" s="139"/>
      <c r="CI130" s="139"/>
      <c r="CJ130" s="139"/>
      <c r="CK130" s="139"/>
      <c r="CL130" s="139"/>
      <c r="CM130" s="139"/>
      <c r="CN130" s="139"/>
      <c r="CO130" s="139"/>
      <c r="CP130" s="139"/>
    </row>
    <row r="131" spans="1:94" ht="31.5" x14ac:dyDescent="0.25">
      <c r="A131" s="152" t="s">
        <v>1338</v>
      </c>
      <c r="B131" s="151">
        <v>712</v>
      </c>
      <c r="C131" s="155" t="s">
        <v>1439</v>
      </c>
      <c r="D131" s="163" t="s">
        <v>1438</v>
      </c>
      <c r="E131" s="153">
        <v>15</v>
      </c>
      <c r="F131" s="152">
        <v>10</v>
      </c>
      <c r="G131" s="152">
        <v>10</v>
      </c>
      <c r="H131" s="152">
        <v>10</v>
      </c>
      <c r="I131" s="151">
        <v>10</v>
      </c>
      <c r="J131" s="151">
        <v>10</v>
      </c>
      <c r="K131" s="151">
        <v>10</v>
      </c>
      <c r="L131" s="151"/>
      <c r="M131" s="151" t="s">
        <v>1358</v>
      </c>
      <c r="N131" s="150" t="s">
        <v>1335</v>
      </c>
      <c r="Q131" s="150" t="s">
        <v>1335</v>
      </c>
    </row>
    <row r="132" spans="1:94" ht="31.5" x14ac:dyDescent="0.25">
      <c r="A132" s="152" t="s">
        <v>1338</v>
      </c>
      <c r="B132" s="151">
        <v>715</v>
      </c>
      <c r="C132" s="161" t="s">
        <v>1437</v>
      </c>
      <c r="D132" s="154" t="s">
        <v>933</v>
      </c>
      <c r="E132" s="157" t="s">
        <v>933</v>
      </c>
      <c r="F132" s="156" t="s">
        <v>933</v>
      </c>
      <c r="G132" s="156" t="s">
        <v>933</v>
      </c>
      <c r="H132" s="152">
        <v>15</v>
      </c>
      <c r="I132" s="151">
        <v>30</v>
      </c>
      <c r="J132" s="151">
        <v>15</v>
      </c>
      <c r="K132" s="151">
        <v>30</v>
      </c>
      <c r="L132" s="151"/>
      <c r="M132" s="154" t="s">
        <v>933</v>
      </c>
      <c r="N132" s="150" t="s">
        <v>1335</v>
      </c>
      <c r="Q132" s="150" t="s">
        <v>1335</v>
      </c>
    </row>
    <row r="133" spans="1:94" ht="31.5" x14ac:dyDescent="0.25">
      <c r="A133" s="152" t="s">
        <v>1338</v>
      </c>
      <c r="B133" s="151">
        <v>716</v>
      </c>
      <c r="C133" s="161" t="s">
        <v>1436</v>
      </c>
      <c r="D133" s="154" t="s">
        <v>933</v>
      </c>
      <c r="E133" s="157" t="s">
        <v>933</v>
      </c>
      <c r="F133" s="156" t="s">
        <v>933</v>
      </c>
      <c r="G133" s="156" t="s">
        <v>933</v>
      </c>
      <c r="H133" s="152">
        <v>10</v>
      </c>
      <c r="I133" s="151">
        <v>10</v>
      </c>
      <c r="J133" s="151">
        <v>10</v>
      </c>
      <c r="K133" s="151">
        <v>10</v>
      </c>
      <c r="L133" s="151"/>
      <c r="M133" s="154" t="s">
        <v>933</v>
      </c>
      <c r="N133" s="150" t="s">
        <v>1335</v>
      </c>
      <c r="Q133" s="150" t="s">
        <v>1335</v>
      </c>
    </row>
    <row r="134" spans="1:94" ht="15.75" x14ac:dyDescent="0.25">
      <c r="A134" s="152" t="s">
        <v>1338</v>
      </c>
      <c r="B134" s="151">
        <v>815</v>
      </c>
      <c r="C134" s="155" t="s">
        <v>1435</v>
      </c>
      <c r="D134" s="154">
        <v>15</v>
      </c>
      <c r="E134" s="153">
        <v>15</v>
      </c>
      <c r="F134" s="152">
        <v>10</v>
      </c>
      <c r="G134" s="152">
        <v>15</v>
      </c>
      <c r="H134" s="152">
        <v>10</v>
      </c>
      <c r="I134" s="151">
        <v>15</v>
      </c>
      <c r="J134" s="151">
        <v>10</v>
      </c>
      <c r="K134" s="151">
        <v>15</v>
      </c>
      <c r="L134" s="151"/>
      <c r="M134" s="151" t="s">
        <v>1434</v>
      </c>
      <c r="N134" s="150" t="s">
        <v>1335</v>
      </c>
      <c r="Q134" s="150" t="s">
        <v>1335</v>
      </c>
    </row>
    <row r="135" spans="1:94" s="149" customFormat="1" ht="15.75" x14ac:dyDescent="0.25">
      <c r="A135" s="152" t="s">
        <v>1338</v>
      </c>
      <c r="B135" s="151">
        <v>816</v>
      </c>
      <c r="C135" s="155" t="s">
        <v>1433</v>
      </c>
      <c r="D135" s="154">
        <v>30</v>
      </c>
      <c r="E135" s="153">
        <v>30</v>
      </c>
      <c r="F135" s="152">
        <v>15</v>
      </c>
      <c r="G135" s="152">
        <v>15</v>
      </c>
      <c r="H135" s="152">
        <v>15</v>
      </c>
      <c r="I135" s="151">
        <v>15</v>
      </c>
      <c r="J135" s="151">
        <v>15</v>
      </c>
      <c r="K135" s="151">
        <v>15</v>
      </c>
      <c r="L135" s="151"/>
      <c r="M135" s="151" t="s">
        <v>1432</v>
      </c>
      <c r="N135" s="150" t="s">
        <v>1335</v>
      </c>
      <c r="O135" s="139"/>
      <c r="P135" s="139"/>
      <c r="Q135" s="150" t="s">
        <v>1335</v>
      </c>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c r="BE135" s="139"/>
      <c r="BF135" s="139"/>
      <c r="BG135" s="139"/>
      <c r="BH135" s="139"/>
      <c r="BI135" s="139"/>
      <c r="BJ135" s="139"/>
      <c r="BK135" s="139"/>
      <c r="BL135" s="139"/>
      <c r="BM135" s="139"/>
      <c r="BN135" s="139"/>
      <c r="BO135" s="139"/>
      <c r="BP135" s="139"/>
      <c r="BQ135" s="139"/>
      <c r="BR135" s="139"/>
      <c r="BS135" s="139"/>
      <c r="BT135" s="139"/>
      <c r="BU135" s="139"/>
      <c r="BV135" s="139"/>
      <c r="BW135" s="139"/>
      <c r="BX135" s="139"/>
      <c r="BY135" s="139"/>
      <c r="BZ135" s="139"/>
      <c r="CA135" s="139"/>
      <c r="CB135" s="139"/>
      <c r="CC135" s="139"/>
      <c r="CD135" s="139"/>
      <c r="CE135" s="139"/>
      <c r="CF135" s="139"/>
      <c r="CG135" s="139"/>
      <c r="CH135" s="139"/>
      <c r="CI135" s="139"/>
      <c r="CJ135" s="139"/>
      <c r="CK135" s="139"/>
      <c r="CL135" s="139"/>
      <c r="CM135" s="139"/>
      <c r="CN135" s="139"/>
      <c r="CO135" s="139"/>
      <c r="CP135" s="139"/>
    </row>
    <row r="136" spans="1:94" ht="15.75" x14ac:dyDescent="0.25">
      <c r="A136" s="152" t="s">
        <v>1338</v>
      </c>
      <c r="B136" s="151">
        <v>832</v>
      </c>
      <c r="C136" s="161" t="s">
        <v>1431</v>
      </c>
      <c r="D136" s="154">
        <v>45</v>
      </c>
      <c r="E136" s="153">
        <v>60</v>
      </c>
      <c r="F136" s="154">
        <v>45</v>
      </c>
      <c r="G136" s="153">
        <v>60</v>
      </c>
      <c r="H136" s="154">
        <v>45</v>
      </c>
      <c r="I136" s="153">
        <v>60</v>
      </c>
      <c r="J136" s="154">
        <v>45</v>
      </c>
      <c r="K136" s="153">
        <v>60</v>
      </c>
      <c r="L136" s="152"/>
      <c r="M136" s="152" t="s">
        <v>1430</v>
      </c>
      <c r="N136" s="150" t="s">
        <v>1335</v>
      </c>
      <c r="Q136" s="150" t="s">
        <v>1335</v>
      </c>
    </row>
    <row r="137" spans="1:94" ht="15.75" x14ac:dyDescent="0.25">
      <c r="A137" s="152" t="s">
        <v>1338</v>
      </c>
      <c r="B137" s="151">
        <v>833</v>
      </c>
      <c r="C137" s="161" t="s">
        <v>1429</v>
      </c>
      <c r="D137" s="154">
        <v>45</v>
      </c>
      <c r="E137" s="153">
        <v>45</v>
      </c>
      <c r="F137" s="154">
        <v>45</v>
      </c>
      <c r="G137" s="153">
        <v>45</v>
      </c>
      <c r="H137" s="154">
        <v>45</v>
      </c>
      <c r="I137" s="153">
        <v>45</v>
      </c>
      <c r="J137" s="154">
        <v>45</v>
      </c>
      <c r="K137" s="153">
        <v>45</v>
      </c>
      <c r="L137" s="152"/>
      <c r="M137" s="152" t="s">
        <v>1428</v>
      </c>
      <c r="N137" s="150" t="s">
        <v>1335</v>
      </c>
      <c r="Q137" s="150" t="s">
        <v>1335</v>
      </c>
    </row>
    <row r="138" spans="1:94" ht="15.75" x14ac:dyDescent="0.25">
      <c r="A138" s="152" t="s">
        <v>1338</v>
      </c>
      <c r="B138" s="151">
        <v>834</v>
      </c>
      <c r="C138" s="161" t="s">
        <v>1427</v>
      </c>
      <c r="D138" s="154">
        <v>60</v>
      </c>
      <c r="E138" s="153">
        <v>60</v>
      </c>
      <c r="F138" s="154">
        <v>60</v>
      </c>
      <c r="G138" s="153">
        <v>60</v>
      </c>
      <c r="H138" s="154">
        <v>60</v>
      </c>
      <c r="I138" s="153">
        <v>60</v>
      </c>
      <c r="J138" s="154">
        <v>60</v>
      </c>
      <c r="K138" s="153">
        <v>60</v>
      </c>
      <c r="L138" s="151"/>
      <c r="M138" s="151" t="s">
        <v>1426</v>
      </c>
      <c r="N138" s="150" t="s">
        <v>1335</v>
      </c>
      <c r="Q138" s="150" t="s">
        <v>1335</v>
      </c>
    </row>
    <row r="139" spans="1:94" ht="15.75" x14ac:dyDescent="0.25">
      <c r="A139" s="152" t="s">
        <v>1338</v>
      </c>
      <c r="B139" s="151">
        <v>838</v>
      </c>
      <c r="C139" s="155" t="s">
        <v>1425</v>
      </c>
      <c r="D139" s="154">
        <v>60</v>
      </c>
      <c r="E139" s="153">
        <v>60</v>
      </c>
      <c r="F139" s="152">
        <v>30</v>
      </c>
      <c r="G139" s="152">
        <v>30</v>
      </c>
      <c r="H139" s="152">
        <v>30</v>
      </c>
      <c r="I139" s="151">
        <v>30</v>
      </c>
      <c r="J139" s="151">
        <v>30</v>
      </c>
      <c r="K139" s="151">
        <v>30</v>
      </c>
      <c r="L139" s="151"/>
      <c r="M139" s="151" t="s">
        <v>1424</v>
      </c>
      <c r="N139" s="150" t="s">
        <v>1335</v>
      </c>
      <c r="Q139" s="150" t="s">
        <v>1335</v>
      </c>
    </row>
    <row r="140" spans="1:94" ht="15.75" x14ac:dyDescent="0.25">
      <c r="A140" s="152" t="s">
        <v>1338</v>
      </c>
      <c r="B140" s="151">
        <v>842</v>
      </c>
      <c r="C140" s="155" t="s">
        <v>1423</v>
      </c>
      <c r="D140" s="154" t="s">
        <v>933</v>
      </c>
      <c r="E140" s="157" t="s">
        <v>933</v>
      </c>
      <c r="F140" s="152">
        <v>20</v>
      </c>
      <c r="G140" s="152">
        <v>60</v>
      </c>
      <c r="H140" s="152">
        <v>20</v>
      </c>
      <c r="I140" s="151">
        <v>60</v>
      </c>
      <c r="J140" s="151">
        <v>20</v>
      </c>
      <c r="K140" s="151">
        <v>60</v>
      </c>
      <c r="L140" s="151"/>
      <c r="M140" s="154" t="s">
        <v>933</v>
      </c>
      <c r="N140" s="150" t="s">
        <v>1335</v>
      </c>
      <c r="Q140" s="150" t="s">
        <v>1335</v>
      </c>
    </row>
    <row r="141" spans="1:94" ht="15.75" x14ac:dyDescent="0.25">
      <c r="A141" s="152" t="s">
        <v>1338</v>
      </c>
      <c r="B141" s="151">
        <v>848</v>
      </c>
      <c r="C141" s="155" t="s">
        <v>1422</v>
      </c>
      <c r="D141" s="154">
        <v>30</v>
      </c>
      <c r="E141" s="153">
        <v>30</v>
      </c>
      <c r="F141" s="152">
        <v>15</v>
      </c>
      <c r="G141" s="152">
        <v>15</v>
      </c>
      <c r="H141" s="152">
        <v>15</v>
      </c>
      <c r="I141" s="151">
        <v>15</v>
      </c>
      <c r="J141" s="151">
        <v>15</v>
      </c>
      <c r="K141" s="151">
        <v>15</v>
      </c>
      <c r="L141" s="151"/>
      <c r="M141" s="151" t="s">
        <v>1421</v>
      </c>
      <c r="N141" s="150" t="s">
        <v>1335</v>
      </c>
      <c r="Q141" s="150" t="s">
        <v>1335</v>
      </c>
    </row>
    <row r="142" spans="1:94" ht="15.75" x14ac:dyDescent="0.25">
      <c r="A142" s="152" t="s">
        <v>1338</v>
      </c>
      <c r="B142" s="151">
        <v>851</v>
      </c>
      <c r="C142" s="155" t="s">
        <v>1420</v>
      </c>
      <c r="D142" s="154">
        <v>60</v>
      </c>
      <c r="E142" s="153">
        <v>60</v>
      </c>
      <c r="F142" s="152">
        <v>15</v>
      </c>
      <c r="G142" s="152">
        <v>15</v>
      </c>
      <c r="H142" s="152">
        <v>15</v>
      </c>
      <c r="I142" s="151">
        <v>15</v>
      </c>
      <c r="J142" s="151">
        <v>15</v>
      </c>
      <c r="K142" s="151">
        <v>15</v>
      </c>
      <c r="L142" s="151"/>
      <c r="M142" s="151" t="s">
        <v>1419</v>
      </c>
      <c r="N142" s="150" t="s">
        <v>1335</v>
      </c>
      <c r="Q142" s="150" t="s">
        <v>1335</v>
      </c>
    </row>
    <row r="143" spans="1:94" ht="31.5" x14ac:dyDescent="0.25">
      <c r="A143" s="152" t="s">
        <v>1338</v>
      </c>
      <c r="B143" s="151">
        <v>852</v>
      </c>
      <c r="C143" s="161" t="s">
        <v>1418</v>
      </c>
      <c r="D143" s="154">
        <v>30</v>
      </c>
      <c r="E143" s="153">
        <v>30</v>
      </c>
      <c r="F143" s="154">
        <v>30</v>
      </c>
      <c r="G143" s="153">
        <v>30</v>
      </c>
      <c r="H143" s="154">
        <v>30</v>
      </c>
      <c r="I143" s="153">
        <v>30</v>
      </c>
      <c r="J143" s="154">
        <v>30</v>
      </c>
      <c r="K143" s="153">
        <v>30</v>
      </c>
      <c r="L143" s="151"/>
      <c r="M143" s="151" t="s">
        <v>1361</v>
      </c>
      <c r="N143" s="150" t="s">
        <v>1335</v>
      </c>
      <c r="Q143" s="150" t="s">
        <v>1335</v>
      </c>
    </row>
    <row r="144" spans="1:94" ht="15.75" x14ac:dyDescent="0.25">
      <c r="A144" s="152" t="s">
        <v>1338</v>
      </c>
      <c r="B144" s="151">
        <v>854</v>
      </c>
      <c r="C144" s="155" t="s">
        <v>1417</v>
      </c>
      <c r="D144" s="154" t="s">
        <v>1416</v>
      </c>
      <c r="E144" s="157" t="s">
        <v>1416</v>
      </c>
      <c r="F144" s="152">
        <v>15</v>
      </c>
      <c r="G144" s="152">
        <v>15</v>
      </c>
      <c r="H144" s="152">
        <v>15</v>
      </c>
      <c r="I144" s="151">
        <v>15</v>
      </c>
      <c r="J144" s="151">
        <v>15</v>
      </c>
      <c r="K144" s="151">
        <v>15</v>
      </c>
      <c r="L144" s="151"/>
      <c r="M144" s="151" t="s">
        <v>1378</v>
      </c>
      <c r="N144" s="150" t="s">
        <v>1335</v>
      </c>
      <c r="Q144" s="150" t="s">
        <v>1335</v>
      </c>
    </row>
    <row r="145" spans="1:94" ht="15.75" x14ac:dyDescent="0.25">
      <c r="A145" s="152" t="s">
        <v>1338</v>
      </c>
      <c r="B145" s="151">
        <v>855</v>
      </c>
      <c r="C145" s="155" t="s">
        <v>1415</v>
      </c>
      <c r="D145" s="154">
        <v>30</v>
      </c>
      <c r="E145" s="153">
        <v>30</v>
      </c>
      <c r="F145" s="152">
        <v>15</v>
      </c>
      <c r="G145" s="152">
        <v>15</v>
      </c>
      <c r="H145" s="152">
        <v>15</v>
      </c>
      <c r="I145" s="151">
        <v>15</v>
      </c>
      <c r="J145" s="151">
        <v>15</v>
      </c>
      <c r="K145" s="151">
        <v>15</v>
      </c>
      <c r="L145" s="151"/>
      <c r="M145" s="151" t="s">
        <v>1414</v>
      </c>
      <c r="N145" s="150" t="s">
        <v>1335</v>
      </c>
      <c r="Q145" s="150" t="s">
        <v>1335</v>
      </c>
    </row>
    <row r="146" spans="1:94" ht="15.75" x14ac:dyDescent="0.25">
      <c r="A146" s="152" t="s">
        <v>1338</v>
      </c>
      <c r="B146" s="151">
        <v>856</v>
      </c>
      <c r="C146" s="155" t="s">
        <v>1413</v>
      </c>
      <c r="D146" s="154">
        <v>30</v>
      </c>
      <c r="E146" s="153">
        <v>30</v>
      </c>
      <c r="F146" s="152">
        <v>15</v>
      </c>
      <c r="G146" s="152">
        <v>15</v>
      </c>
      <c r="H146" s="152">
        <v>15</v>
      </c>
      <c r="I146" s="151">
        <v>15</v>
      </c>
      <c r="J146" s="151">
        <v>15</v>
      </c>
      <c r="K146" s="151">
        <v>15</v>
      </c>
      <c r="L146" s="151"/>
      <c r="M146" s="151" t="s">
        <v>1412</v>
      </c>
      <c r="N146" s="150" t="s">
        <v>1335</v>
      </c>
      <c r="Q146" s="150" t="s">
        <v>1335</v>
      </c>
    </row>
    <row r="147" spans="1:94" ht="15.75" x14ac:dyDescent="0.25">
      <c r="A147" s="152" t="s">
        <v>1338</v>
      </c>
      <c r="B147" s="151">
        <v>864</v>
      </c>
      <c r="C147" s="155" t="s">
        <v>1411</v>
      </c>
      <c r="D147" s="154">
        <v>30</v>
      </c>
      <c r="E147" s="153">
        <v>30</v>
      </c>
      <c r="F147" s="152">
        <v>15</v>
      </c>
      <c r="G147" s="152">
        <v>15</v>
      </c>
      <c r="H147" s="152">
        <v>10</v>
      </c>
      <c r="I147" s="151">
        <v>15</v>
      </c>
      <c r="J147" s="151">
        <v>10</v>
      </c>
      <c r="K147" s="151">
        <v>15</v>
      </c>
      <c r="L147" s="151"/>
      <c r="M147" s="151" t="s">
        <v>1358</v>
      </c>
      <c r="N147" s="150" t="s">
        <v>1335</v>
      </c>
      <c r="Q147" s="150" t="s">
        <v>1335</v>
      </c>
    </row>
    <row r="148" spans="1:94" ht="15.75" x14ac:dyDescent="0.25">
      <c r="A148" s="152" t="s">
        <v>1338</v>
      </c>
      <c r="B148" s="151">
        <v>872</v>
      </c>
      <c r="C148" s="155" t="s">
        <v>1410</v>
      </c>
      <c r="D148" s="154">
        <v>30</v>
      </c>
      <c r="E148" s="153">
        <v>30</v>
      </c>
      <c r="F148" s="152">
        <v>15</v>
      </c>
      <c r="G148" s="152">
        <v>15</v>
      </c>
      <c r="H148" s="152">
        <v>15</v>
      </c>
      <c r="I148" s="151">
        <v>15</v>
      </c>
      <c r="J148" s="151">
        <v>15</v>
      </c>
      <c r="K148" s="151">
        <v>15</v>
      </c>
      <c r="L148" s="151"/>
      <c r="M148" s="151" t="s">
        <v>1409</v>
      </c>
      <c r="N148" s="150" t="s">
        <v>1335</v>
      </c>
      <c r="Q148" s="150" t="s">
        <v>1335</v>
      </c>
    </row>
    <row r="149" spans="1:94" ht="15.75" x14ac:dyDescent="0.25">
      <c r="A149" s="152" t="s">
        <v>1338</v>
      </c>
      <c r="B149" s="151">
        <v>874</v>
      </c>
      <c r="C149" s="155" t="s">
        <v>1408</v>
      </c>
      <c r="D149" s="154">
        <v>30</v>
      </c>
      <c r="E149" s="153">
        <v>30</v>
      </c>
      <c r="F149" s="152">
        <v>15</v>
      </c>
      <c r="G149" s="152">
        <v>15</v>
      </c>
      <c r="H149" s="152">
        <v>15</v>
      </c>
      <c r="I149" s="151">
        <v>15</v>
      </c>
      <c r="J149" s="151">
        <v>15</v>
      </c>
      <c r="K149" s="151">
        <v>15</v>
      </c>
      <c r="L149" s="151"/>
      <c r="M149" s="151" t="s">
        <v>1376</v>
      </c>
      <c r="N149" s="150" t="s">
        <v>1335</v>
      </c>
      <c r="Q149" s="150" t="s">
        <v>1335</v>
      </c>
    </row>
    <row r="150" spans="1:94" ht="15.75" x14ac:dyDescent="0.25">
      <c r="A150" s="152" t="s">
        <v>1338</v>
      </c>
      <c r="B150" s="151">
        <v>875</v>
      </c>
      <c r="C150" s="155" t="s">
        <v>1407</v>
      </c>
      <c r="D150" s="154">
        <v>30</v>
      </c>
      <c r="E150" s="153">
        <v>30</v>
      </c>
      <c r="F150" s="152">
        <v>15</v>
      </c>
      <c r="G150" s="152">
        <v>15</v>
      </c>
      <c r="H150" s="152">
        <v>15</v>
      </c>
      <c r="I150" s="151">
        <v>15</v>
      </c>
      <c r="J150" s="151">
        <v>15</v>
      </c>
      <c r="K150" s="151">
        <v>15</v>
      </c>
      <c r="L150" s="151"/>
      <c r="M150" s="151" t="s">
        <v>1354</v>
      </c>
      <c r="N150" s="150" t="s">
        <v>1335</v>
      </c>
      <c r="Q150" s="150" t="s">
        <v>1335</v>
      </c>
    </row>
    <row r="151" spans="1:94" ht="31.5" x14ac:dyDescent="0.25">
      <c r="A151" s="152" t="s">
        <v>1400</v>
      </c>
      <c r="B151" s="151">
        <v>888</v>
      </c>
      <c r="C151" s="155" t="s">
        <v>1406</v>
      </c>
      <c r="D151" s="154" t="s">
        <v>1405</v>
      </c>
      <c r="E151" s="157" t="s">
        <v>933</v>
      </c>
      <c r="F151" s="154" t="s">
        <v>1405</v>
      </c>
      <c r="G151" s="157" t="s">
        <v>933</v>
      </c>
      <c r="H151" s="154" t="s">
        <v>1405</v>
      </c>
      <c r="I151" s="157" t="s">
        <v>933</v>
      </c>
      <c r="J151" s="154" t="s">
        <v>1405</v>
      </c>
      <c r="K151" s="157" t="s">
        <v>933</v>
      </c>
      <c r="L151" s="151"/>
      <c r="M151" s="151" t="s">
        <v>1404</v>
      </c>
      <c r="N151" s="151" t="s">
        <v>1404</v>
      </c>
      <c r="Q151" s="164" t="s">
        <v>933</v>
      </c>
    </row>
    <row r="152" spans="1:94" ht="31.5" x14ac:dyDescent="0.25">
      <c r="A152" s="152" t="s">
        <v>1400</v>
      </c>
      <c r="B152" s="151">
        <v>891</v>
      </c>
      <c r="C152" s="155" t="s">
        <v>1403</v>
      </c>
      <c r="D152" s="154" t="s">
        <v>1402</v>
      </c>
      <c r="E152" s="157" t="s">
        <v>933</v>
      </c>
      <c r="F152" s="154" t="s">
        <v>1402</v>
      </c>
      <c r="G152" s="157" t="s">
        <v>933</v>
      </c>
      <c r="H152" s="154" t="s">
        <v>1402</v>
      </c>
      <c r="I152" s="157" t="s">
        <v>933</v>
      </c>
      <c r="J152" s="154" t="s">
        <v>1402</v>
      </c>
      <c r="K152" s="157" t="s">
        <v>933</v>
      </c>
      <c r="L152" s="151"/>
      <c r="M152" s="151" t="s">
        <v>1401</v>
      </c>
      <c r="N152" s="151" t="s">
        <v>1401</v>
      </c>
      <c r="Q152" s="164" t="s">
        <v>933</v>
      </c>
    </row>
    <row r="153" spans="1:94" ht="31.5" x14ac:dyDescent="0.25">
      <c r="A153" s="152" t="s">
        <v>1400</v>
      </c>
      <c r="B153" s="151">
        <v>892</v>
      </c>
      <c r="C153" s="155" t="s">
        <v>1403</v>
      </c>
      <c r="D153" s="154" t="s">
        <v>1402</v>
      </c>
      <c r="E153" s="157" t="s">
        <v>933</v>
      </c>
      <c r="F153" s="154" t="s">
        <v>1402</v>
      </c>
      <c r="G153" s="157" t="s">
        <v>933</v>
      </c>
      <c r="H153" s="154" t="s">
        <v>1402</v>
      </c>
      <c r="I153" s="157" t="s">
        <v>933</v>
      </c>
      <c r="J153" s="154" t="s">
        <v>1402</v>
      </c>
      <c r="K153" s="157" t="s">
        <v>933</v>
      </c>
      <c r="L153" s="151"/>
      <c r="M153" s="151" t="s">
        <v>1401</v>
      </c>
      <c r="N153" s="151" t="s">
        <v>1401</v>
      </c>
      <c r="Q153" s="164" t="s">
        <v>933</v>
      </c>
    </row>
    <row r="154" spans="1:94" ht="15.75" x14ac:dyDescent="0.25">
      <c r="A154" s="152" t="s">
        <v>1400</v>
      </c>
      <c r="B154" s="151">
        <v>894</v>
      </c>
      <c r="C154" s="155" t="s">
        <v>1399</v>
      </c>
      <c r="D154" s="154" t="s">
        <v>1398</v>
      </c>
      <c r="E154" s="154" t="s">
        <v>1398</v>
      </c>
      <c r="F154" s="154" t="s">
        <v>1398</v>
      </c>
      <c r="G154" s="154" t="s">
        <v>1398</v>
      </c>
      <c r="H154" s="154" t="s">
        <v>1398</v>
      </c>
      <c r="I154" s="154" t="s">
        <v>1398</v>
      </c>
      <c r="J154" s="154" t="s">
        <v>1398</v>
      </c>
      <c r="K154" s="154" t="s">
        <v>1398</v>
      </c>
      <c r="L154" s="151"/>
      <c r="M154" s="151" t="s">
        <v>1352</v>
      </c>
      <c r="N154" s="151" t="s">
        <v>1352</v>
      </c>
      <c r="Q154" s="164" t="s">
        <v>933</v>
      </c>
    </row>
    <row r="155" spans="1:94" ht="15.75" x14ac:dyDescent="0.25">
      <c r="A155" s="152" t="s">
        <v>1338</v>
      </c>
      <c r="B155" s="151">
        <v>901</v>
      </c>
      <c r="C155" s="155" t="s">
        <v>1397</v>
      </c>
      <c r="D155" s="154">
        <v>15</v>
      </c>
      <c r="E155" s="153">
        <v>30</v>
      </c>
      <c r="F155" s="152">
        <v>15</v>
      </c>
      <c r="G155" s="152">
        <v>15</v>
      </c>
      <c r="H155" s="152">
        <v>10</v>
      </c>
      <c r="I155" s="151">
        <v>15</v>
      </c>
      <c r="J155" s="151">
        <v>10</v>
      </c>
      <c r="K155" s="151">
        <v>15</v>
      </c>
      <c r="L155" s="151"/>
      <c r="M155" s="151" t="s">
        <v>1396</v>
      </c>
      <c r="N155" s="150" t="s">
        <v>1335</v>
      </c>
      <c r="Q155" s="150" t="s">
        <v>1335</v>
      </c>
    </row>
    <row r="156" spans="1:94" ht="15.75" x14ac:dyDescent="0.25">
      <c r="A156" s="152" t="s">
        <v>1338</v>
      </c>
      <c r="B156" s="151">
        <v>904</v>
      </c>
      <c r="C156" s="155" t="s">
        <v>1395</v>
      </c>
      <c r="D156" s="154" t="s">
        <v>1394</v>
      </c>
      <c r="E156" s="153">
        <v>60</v>
      </c>
      <c r="F156" s="152">
        <v>30</v>
      </c>
      <c r="G156" s="152">
        <v>30</v>
      </c>
      <c r="H156" s="152">
        <v>30</v>
      </c>
      <c r="I156" s="151">
        <v>30</v>
      </c>
      <c r="J156" s="151">
        <v>30</v>
      </c>
      <c r="K156" s="151">
        <v>30</v>
      </c>
      <c r="L156" s="151"/>
      <c r="M156" s="151" t="s">
        <v>1393</v>
      </c>
      <c r="N156" s="150" t="s">
        <v>1335</v>
      </c>
      <c r="Q156" s="150" t="s">
        <v>1335</v>
      </c>
    </row>
    <row r="157" spans="1:94" s="149" customFormat="1" ht="15.75" x14ac:dyDescent="0.25">
      <c r="A157" s="152" t="s">
        <v>1338</v>
      </c>
      <c r="B157" s="151">
        <v>905</v>
      </c>
      <c r="C157" s="155" t="s">
        <v>1392</v>
      </c>
      <c r="D157" s="154" t="s">
        <v>1359</v>
      </c>
      <c r="E157" s="153">
        <v>30</v>
      </c>
      <c r="F157" s="152">
        <v>15</v>
      </c>
      <c r="G157" s="152">
        <v>30</v>
      </c>
      <c r="H157" s="152">
        <v>15</v>
      </c>
      <c r="I157" s="151">
        <v>30</v>
      </c>
      <c r="J157" s="151">
        <v>15</v>
      </c>
      <c r="K157" s="151">
        <v>30</v>
      </c>
      <c r="L157" s="151"/>
      <c r="M157" s="151" t="s">
        <v>1391</v>
      </c>
      <c r="N157" s="150" t="s">
        <v>1335</v>
      </c>
      <c r="O157" s="139"/>
      <c r="P157" s="139"/>
      <c r="Q157" s="150" t="s">
        <v>1335</v>
      </c>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39"/>
      <c r="BC157" s="139"/>
      <c r="BD157" s="139"/>
      <c r="BE157" s="139"/>
      <c r="BF157" s="139"/>
      <c r="BG157" s="139"/>
      <c r="BH157" s="139"/>
      <c r="BI157" s="139"/>
      <c r="BJ157" s="139"/>
      <c r="BK157" s="139"/>
      <c r="BL157" s="139"/>
      <c r="BM157" s="139"/>
      <c r="BN157" s="139"/>
      <c r="BO157" s="139"/>
      <c r="BP157" s="139"/>
      <c r="BQ157" s="139"/>
      <c r="BR157" s="139"/>
      <c r="BS157" s="139"/>
      <c r="BT157" s="139"/>
      <c r="BU157" s="139"/>
      <c r="BV157" s="139"/>
      <c r="BW157" s="139"/>
      <c r="BX157" s="139"/>
      <c r="BY157" s="139"/>
      <c r="BZ157" s="139"/>
      <c r="CA157" s="139"/>
      <c r="CB157" s="139"/>
      <c r="CC157" s="139"/>
      <c r="CD157" s="139"/>
      <c r="CE157" s="139"/>
      <c r="CF157" s="139"/>
      <c r="CG157" s="139"/>
      <c r="CH157" s="139"/>
      <c r="CI157" s="139"/>
      <c r="CJ157" s="139"/>
      <c r="CK157" s="139"/>
      <c r="CL157" s="139"/>
      <c r="CM157" s="139"/>
      <c r="CN157" s="139"/>
      <c r="CO157" s="139"/>
      <c r="CP157" s="139"/>
    </row>
    <row r="158" spans="1:94" ht="31.5" x14ac:dyDescent="0.25">
      <c r="A158" s="152" t="s">
        <v>1338</v>
      </c>
      <c r="B158" s="151">
        <v>906</v>
      </c>
      <c r="C158" s="155" t="s">
        <v>1390</v>
      </c>
      <c r="D158" s="154">
        <v>15</v>
      </c>
      <c r="E158" s="153">
        <v>15</v>
      </c>
      <c r="F158" s="152">
        <v>10</v>
      </c>
      <c r="G158" s="152">
        <v>10</v>
      </c>
      <c r="H158" s="152">
        <v>7.5</v>
      </c>
      <c r="I158" s="152">
        <v>7.5</v>
      </c>
      <c r="J158" s="152">
        <v>7.5</v>
      </c>
      <c r="K158" s="152">
        <v>7.5</v>
      </c>
      <c r="L158" s="152"/>
      <c r="M158" s="152" t="s">
        <v>1389</v>
      </c>
      <c r="N158" s="150" t="s">
        <v>1335</v>
      </c>
      <c r="Q158" s="150" t="s">
        <v>1335</v>
      </c>
    </row>
    <row r="159" spans="1:94" ht="15.75" x14ac:dyDescent="0.25">
      <c r="A159" s="152" t="s">
        <v>1338</v>
      </c>
      <c r="B159" s="151">
        <v>907</v>
      </c>
      <c r="C159" s="155" t="s">
        <v>1388</v>
      </c>
      <c r="D159" s="154">
        <v>15</v>
      </c>
      <c r="E159" s="153">
        <v>15</v>
      </c>
      <c r="F159" s="152">
        <v>10</v>
      </c>
      <c r="G159" s="152">
        <v>10</v>
      </c>
      <c r="H159" s="152">
        <v>7.5</v>
      </c>
      <c r="I159" s="152">
        <v>7.5</v>
      </c>
      <c r="J159" s="152">
        <v>7.5</v>
      </c>
      <c r="K159" s="152">
        <v>7.5</v>
      </c>
      <c r="L159" s="152"/>
      <c r="M159" s="152" t="s">
        <v>1387</v>
      </c>
      <c r="N159" s="150" t="s">
        <v>1335</v>
      </c>
      <c r="Q159" s="150" t="s">
        <v>1335</v>
      </c>
    </row>
    <row r="160" spans="1:94" ht="31.5" x14ac:dyDescent="0.25">
      <c r="A160" s="152" t="s">
        <v>1338</v>
      </c>
      <c r="B160" s="151">
        <v>909</v>
      </c>
      <c r="C160" s="155" t="s">
        <v>1386</v>
      </c>
      <c r="D160" s="154">
        <v>60</v>
      </c>
      <c r="E160" s="153">
        <v>60</v>
      </c>
      <c r="F160" s="152">
        <v>30</v>
      </c>
      <c r="G160" s="152">
        <v>60</v>
      </c>
      <c r="H160" s="152">
        <v>30</v>
      </c>
      <c r="I160" s="151">
        <v>60</v>
      </c>
      <c r="J160" s="151">
        <v>30</v>
      </c>
      <c r="K160" s="151">
        <v>60</v>
      </c>
      <c r="L160" s="151"/>
      <c r="M160" s="151" t="s">
        <v>1385</v>
      </c>
      <c r="N160" s="150" t="s">
        <v>1335</v>
      </c>
      <c r="Q160" s="150" t="s">
        <v>1335</v>
      </c>
    </row>
    <row r="161" spans="1:94" ht="15.75" x14ac:dyDescent="0.25">
      <c r="A161" s="152" t="s">
        <v>1338</v>
      </c>
      <c r="B161" s="151">
        <v>916</v>
      </c>
      <c r="C161" s="155" t="s">
        <v>1384</v>
      </c>
      <c r="D161" s="154" t="s">
        <v>1381</v>
      </c>
      <c r="E161" s="157" t="s">
        <v>1381</v>
      </c>
      <c r="F161" s="152">
        <v>15</v>
      </c>
      <c r="G161" s="152">
        <v>15</v>
      </c>
      <c r="H161" s="152">
        <v>15</v>
      </c>
      <c r="I161" s="151">
        <v>15</v>
      </c>
      <c r="J161" s="151">
        <v>15</v>
      </c>
      <c r="K161" s="151">
        <v>15</v>
      </c>
      <c r="L161" s="151"/>
      <c r="M161" s="151" t="s">
        <v>1383</v>
      </c>
      <c r="N161" s="150" t="s">
        <v>1335</v>
      </c>
      <c r="Q161" s="150" t="s">
        <v>1335</v>
      </c>
    </row>
    <row r="162" spans="1:94" ht="31.5" x14ac:dyDescent="0.25">
      <c r="A162" s="152" t="s">
        <v>1338</v>
      </c>
      <c r="B162" s="151">
        <v>917</v>
      </c>
      <c r="C162" s="155" t="s">
        <v>1382</v>
      </c>
      <c r="D162" s="154" t="s">
        <v>1381</v>
      </c>
      <c r="E162" s="153">
        <v>60</v>
      </c>
      <c r="F162" s="152">
        <v>15</v>
      </c>
      <c r="G162" s="152">
        <v>15</v>
      </c>
      <c r="H162" s="152">
        <v>15</v>
      </c>
      <c r="I162" s="151">
        <v>15</v>
      </c>
      <c r="J162" s="151">
        <v>15</v>
      </c>
      <c r="K162" s="151">
        <v>15</v>
      </c>
      <c r="L162" s="151"/>
      <c r="M162" s="151" t="s">
        <v>1358</v>
      </c>
      <c r="N162" s="150" t="s">
        <v>1335</v>
      </c>
      <c r="Q162" s="150" t="s">
        <v>1335</v>
      </c>
    </row>
    <row r="163" spans="1:94" ht="15.75" x14ac:dyDescent="0.25">
      <c r="A163" s="152" t="s">
        <v>1338</v>
      </c>
      <c r="B163" s="151">
        <v>921</v>
      </c>
      <c r="C163" s="155" t="s">
        <v>1380</v>
      </c>
      <c r="D163" s="154">
        <v>30</v>
      </c>
      <c r="E163" s="153">
        <v>30</v>
      </c>
      <c r="F163" s="154">
        <v>30</v>
      </c>
      <c r="G163" s="153">
        <v>30</v>
      </c>
      <c r="H163" s="152">
        <v>15</v>
      </c>
      <c r="I163" s="151">
        <v>30</v>
      </c>
      <c r="J163" s="151">
        <v>15</v>
      </c>
      <c r="K163" s="151">
        <v>30</v>
      </c>
      <c r="L163" s="151"/>
      <c r="M163" s="151" t="s">
        <v>1352</v>
      </c>
      <c r="N163" s="150" t="s">
        <v>1335</v>
      </c>
      <c r="Q163" s="150" t="s">
        <v>1335</v>
      </c>
    </row>
    <row r="164" spans="1:94" ht="15.75" x14ac:dyDescent="0.25">
      <c r="A164" s="152" t="s">
        <v>1338</v>
      </c>
      <c r="B164" s="151">
        <v>923</v>
      </c>
      <c r="C164" s="155" t="s">
        <v>1379</v>
      </c>
      <c r="D164" s="154">
        <v>30</v>
      </c>
      <c r="E164" s="153">
        <v>30</v>
      </c>
      <c r="F164" s="152">
        <v>15</v>
      </c>
      <c r="G164" s="152">
        <v>15</v>
      </c>
      <c r="H164" s="152">
        <v>10</v>
      </c>
      <c r="I164" s="151">
        <v>15</v>
      </c>
      <c r="J164" s="151">
        <v>10</v>
      </c>
      <c r="K164" s="151">
        <v>15</v>
      </c>
      <c r="L164" s="151"/>
      <c r="M164" s="151" t="s">
        <v>1378</v>
      </c>
      <c r="N164" s="150" t="s">
        <v>1335</v>
      </c>
      <c r="Q164" s="150" t="s">
        <v>1335</v>
      </c>
    </row>
    <row r="165" spans="1:94" ht="15.75" x14ac:dyDescent="0.25">
      <c r="A165" s="152" t="s">
        <v>1338</v>
      </c>
      <c r="B165" s="151">
        <v>928</v>
      </c>
      <c r="C165" s="155" t="s">
        <v>1377</v>
      </c>
      <c r="D165" s="154">
        <v>30</v>
      </c>
      <c r="E165" s="153">
        <v>30</v>
      </c>
      <c r="F165" s="152">
        <v>15</v>
      </c>
      <c r="G165" s="152">
        <v>15</v>
      </c>
      <c r="H165" s="152">
        <v>10</v>
      </c>
      <c r="I165" s="151">
        <v>15</v>
      </c>
      <c r="J165" s="151">
        <v>10</v>
      </c>
      <c r="K165" s="151">
        <v>15</v>
      </c>
      <c r="L165" s="151"/>
      <c r="M165" s="151" t="s">
        <v>1376</v>
      </c>
      <c r="N165" s="150" t="s">
        <v>1335</v>
      </c>
      <c r="Q165" s="150" t="s">
        <v>1335</v>
      </c>
    </row>
    <row r="166" spans="1:94" ht="15.75" x14ac:dyDescent="0.25">
      <c r="A166" s="152" t="s">
        <v>1338</v>
      </c>
      <c r="B166" s="151">
        <v>929</v>
      </c>
      <c r="C166" s="155" t="s">
        <v>1375</v>
      </c>
      <c r="D166" s="163" t="s">
        <v>1369</v>
      </c>
      <c r="E166" s="153">
        <v>13</v>
      </c>
      <c r="F166" s="152">
        <v>10</v>
      </c>
      <c r="G166" s="152">
        <v>13</v>
      </c>
      <c r="H166" s="152">
        <v>10</v>
      </c>
      <c r="I166" s="151">
        <v>13</v>
      </c>
      <c r="J166" s="151">
        <v>10</v>
      </c>
      <c r="K166" s="151">
        <v>15</v>
      </c>
      <c r="L166" s="151"/>
      <c r="M166" s="151" t="s">
        <v>1374</v>
      </c>
      <c r="N166" s="150" t="s">
        <v>1335</v>
      </c>
      <c r="Q166" s="150" t="s">
        <v>1335</v>
      </c>
    </row>
    <row r="167" spans="1:94" ht="15.75" x14ac:dyDescent="0.25">
      <c r="A167" s="152" t="s">
        <v>1338</v>
      </c>
      <c r="B167" s="151">
        <v>932</v>
      </c>
      <c r="C167" s="155" t="s">
        <v>1373</v>
      </c>
      <c r="D167" s="154">
        <v>15</v>
      </c>
      <c r="E167" s="153">
        <v>15</v>
      </c>
      <c r="F167" s="152">
        <v>10</v>
      </c>
      <c r="G167" s="152">
        <v>15</v>
      </c>
      <c r="H167" s="152">
        <v>10</v>
      </c>
      <c r="I167" s="151">
        <v>15</v>
      </c>
      <c r="J167" s="151">
        <v>10</v>
      </c>
      <c r="K167" s="151">
        <v>15</v>
      </c>
      <c r="L167" s="151"/>
      <c r="M167" s="151" t="s">
        <v>1371</v>
      </c>
      <c r="N167" s="150" t="s">
        <v>1335</v>
      </c>
      <c r="Q167" s="150" t="s">
        <v>1335</v>
      </c>
    </row>
    <row r="168" spans="1:94" ht="31.5" x14ac:dyDescent="0.25">
      <c r="A168" s="152" t="s">
        <v>1338</v>
      </c>
      <c r="B168" s="151">
        <v>933</v>
      </c>
      <c r="C168" s="155" t="s">
        <v>1372</v>
      </c>
      <c r="D168" s="163" t="s">
        <v>1369</v>
      </c>
      <c r="E168" s="153">
        <v>12</v>
      </c>
      <c r="F168" s="152">
        <v>10</v>
      </c>
      <c r="G168" s="152">
        <v>12</v>
      </c>
      <c r="H168" s="152">
        <v>10</v>
      </c>
      <c r="I168" s="151">
        <v>12</v>
      </c>
      <c r="J168" s="151">
        <v>10</v>
      </c>
      <c r="K168" s="151">
        <v>12</v>
      </c>
      <c r="L168" s="151"/>
      <c r="M168" s="151" t="s">
        <v>1371</v>
      </c>
      <c r="N168" s="150" t="s">
        <v>1335</v>
      </c>
      <c r="Q168" s="150" t="s">
        <v>1335</v>
      </c>
    </row>
    <row r="169" spans="1:94" ht="15.75" x14ac:dyDescent="0.25">
      <c r="A169" s="152" t="s">
        <v>1338</v>
      </c>
      <c r="B169" s="151">
        <v>934</v>
      </c>
      <c r="C169" s="155" t="s">
        <v>1370</v>
      </c>
      <c r="D169" s="163" t="s">
        <v>1369</v>
      </c>
      <c r="E169" s="153">
        <v>12</v>
      </c>
      <c r="F169" s="152">
        <v>10</v>
      </c>
      <c r="G169" s="152">
        <v>12</v>
      </c>
      <c r="H169" s="152">
        <v>10</v>
      </c>
      <c r="I169" s="151">
        <v>12</v>
      </c>
      <c r="J169" s="151">
        <v>10</v>
      </c>
      <c r="K169" s="151">
        <v>12</v>
      </c>
      <c r="L169" s="151"/>
      <c r="M169" s="151" t="s">
        <v>1368</v>
      </c>
      <c r="N169" s="150" t="s">
        <v>1335</v>
      </c>
      <c r="Q169" s="150" t="s">
        <v>1335</v>
      </c>
    </row>
    <row r="170" spans="1:94" ht="15.75" x14ac:dyDescent="0.25">
      <c r="A170" s="152" t="s">
        <v>1338</v>
      </c>
      <c r="B170" s="151">
        <v>936</v>
      </c>
      <c r="C170" s="155" t="s">
        <v>1367</v>
      </c>
      <c r="D170" s="154">
        <v>30</v>
      </c>
      <c r="E170" s="153">
        <v>30</v>
      </c>
      <c r="F170" s="152">
        <v>15</v>
      </c>
      <c r="G170" s="152">
        <v>15</v>
      </c>
      <c r="H170" s="152">
        <v>10</v>
      </c>
      <c r="I170" s="151">
        <v>15</v>
      </c>
      <c r="J170" s="151">
        <v>10</v>
      </c>
      <c r="K170" s="151">
        <v>15</v>
      </c>
      <c r="L170" s="151"/>
      <c r="M170" s="151" t="s">
        <v>1358</v>
      </c>
      <c r="N170" s="150" t="s">
        <v>1335</v>
      </c>
      <c r="Q170" s="150" t="s">
        <v>1335</v>
      </c>
    </row>
    <row r="171" spans="1:94" ht="15.75" x14ac:dyDescent="0.25">
      <c r="A171" s="152" t="s">
        <v>1338</v>
      </c>
      <c r="B171" s="151">
        <v>944</v>
      </c>
      <c r="C171" s="161" t="s">
        <v>1366</v>
      </c>
      <c r="D171" s="154">
        <v>30</v>
      </c>
      <c r="E171" s="153">
        <v>30</v>
      </c>
      <c r="F171" s="153">
        <v>30</v>
      </c>
      <c r="G171" s="153">
        <v>30</v>
      </c>
      <c r="H171" s="153">
        <v>30</v>
      </c>
      <c r="I171" s="160">
        <v>30</v>
      </c>
      <c r="J171" s="160">
        <v>30</v>
      </c>
      <c r="K171" s="160">
        <v>30</v>
      </c>
      <c r="L171" s="160"/>
      <c r="M171" s="160" t="s">
        <v>1364</v>
      </c>
      <c r="N171" s="150" t="s">
        <v>1335</v>
      </c>
      <c r="Q171" s="150" t="s">
        <v>1335</v>
      </c>
    </row>
    <row r="172" spans="1:94" ht="31.5" x14ac:dyDescent="0.25">
      <c r="A172" s="152" t="s">
        <v>1338</v>
      </c>
      <c r="B172" s="151">
        <v>945</v>
      </c>
      <c r="C172" s="161" t="s">
        <v>1365</v>
      </c>
      <c r="D172" s="154">
        <v>30</v>
      </c>
      <c r="E172" s="153">
        <v>30</v>
      </c>
      <c r="F172" s="153">
        <v>30</v>
      </c>
      <c r="G172" s="153">
        <v>30</v>
      </c>
      <c r="H172" s="153">
        <v>30</v>
      </c>
      <c r="I172" s="160">
        <v>30</v>
      </c>
      <c r="J172" s="160">
        <v>30</v>
      </c>
      <c r="K172" s="160">
        <v>30</v>
      </c>
      <c r="L172" s="160"/>
      <c r="M172" s="160" t="s">
        <v>1364</v>
      </c>
      <c r="N172" s="150" t="s">
        <v>1335</v>
      </c>
      <c r="Q172" s="150" t="s">
        <v>1335</v>
      </c>
    </row>
    <row r="173" spans="1:94" s="149" customFormat="1" ht="15.75" x14ac:dyDescent="0.25">
      <c r="A173" s="152" t="s">
        <v>1338</v>
      </c>
      <c r="B173" s="151">
        <v>955</v>
      </c>
      <c r="C173" s="155" t="s">
        <v>1363</v>
      </c>
      <c r="D173" s="163" t="s">
        <v>1362</v>
      </c>
      <c r="E173" s="153">
        <v>12</v>
      </c>
      <c r="F173" s="152">
        <v>10</v>
      </c>
      <c r="G173" s="152">
        <v>15</v>
      </c>
      <c r="H173" s="152">
        <v>10</v>
      </c>
      <c r="I173" s="151">
        <v>15</v>
      </c>
      <c r="J173" s="151">
        <v>10</v>
      </c>
      <c r="K173" s="151">
        <v>15</v>
      </c>
      <c r="L173" s="151"/>
      <c r="M173" s="151" t="s">
        <v>1361</v>
      </c>
      <c r="N173" s="150" t="s">
        <v>1335</v>
      </c>
      <c r="O173" s="139"/>
      <c r="P173" s="139"/>
      <c r="Q173" s="150" t="s">
        <v>1335</v>
      </c>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39"/>
      <c r="CD173" s="139"/>
      <c r="CE173" s="139"/>
      <c r="CF173" s="139"/>
      <c r="CG173" s="139"/>
      <c r="CH173" s="139"/>
      <c r="CI173" s="139"/>
      <c r="CJ173" s="139"/>
      <c r="CK173" s="139"/>
      <c r="CL173" s="139"/>
      <c r="CM173" s="139"/>
      <c r="CN173" s="139"/>
      <c r="CO173" s="139"/>
      <c r="CP173" s="139"/>
    </row>
    <row r="174" spans="1:94" s="149" customFormat="1" ht="15.75" x14ac:dyDescent="0.25">
      <c r="A174" s="152" t="s">
        <v>1338</v>
      </c>
      <c r="B174" s="151">
        <v>961</v>
      </c>
      <c r="C174" s="155" t="s">
        <v>1360</v>
      </c>
      <c r="D174" s="154" t="s">
        <v>1359</v>
      </c>
      <c r="E174" s="157" t="s">
        <v>1359</v>
      </c>
      <c r="F174" s="152">
        <v>15</v>
      </c>
      <c r="G174" s="152">
        <v>15</v>
      </c>
      <c r="H174" s="152">
        <v>10</v>
      </c>
      <c r="I174" s="151">
        <v>15</v>
      </c>
      <c r="J174" s="151">
        <v>10</v>
      </c>
      <c r="K174" s="151">
        <v>15</v>
      </c>
      <c r="L174" s="151"/>
      <c r="M174" s="151" t="s">
        <v>1358</v>
      </c>
      <c r="N174" s="150" t="s">
        <v>1335</v>
      </c>
      <c r="O174" s="139"/>
      <c r="P174" s="139"/>
      <c r="Q174" s="150" t="s">
        <v>1335</v>
      </c>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9"/>
      <c r="CB174" s="139"/>
      <c r="CC174" s="139"/>
      <c r="CD174" s="139"/>
      <c r="CE174" s="139"/>
      <c r="CF174" s="139"/>
      <c r="CG174" s="139"/>
      <c r="CH174" s="139"/>
      <c r="CI174" s="139"/>
      <c r="CJ174" s="139"/>
      <c r="CK174" s="139"/>
      <c r="CL174" s="139"/>
      <c r="CM174" s="139"/>
      <c r="CN174" s="139"/>
      <c r="CO174" s="139"/>
      <c r="CP174" s="139"/>
    </row>
    <row r="175" spans="1:94" s="149" customFormat="1" ht="15.75" x14ac:dyDescent="0.25">
      <c r="A175" s="152" t="s">
        <v>1338</v>
      </c>
      <c r="B175" s="151">
        <v>962</v>
      </c>
      <c r="C175" s="155" t="s">
        <v>1357</v>
      </c>
      <c r="D175" s="154">
        <v>15</v>
      </c>
      <c r="E175" s="153">
        <v>15</v>
      </c>
      <c r="F175" s="152">
        <v>10</v>
      </c>
      <c r="G175" s="152">
        <v>15</v>
      </c>
      <c r="H175" s="152">
        <v>10</v>
      </c>
      <c r="I175" s="151">
        <v>15</v>
      </c>
      <c r="J175" s="151">
        <v>10</v>
      </c>
      <c r="K175" s="151">
        <v>15</v>
      </c>
      <c r="L175" s="151"/>
      <c r="M175" s="151" t="s">
        <v>1356</v>
      </c>
      <c r="N175" s="150" t="s">
        <v>1335</v>
      </c>
      <c r="O175" s="139"/>
      <c r="P175" s="139"/>
      <c r="Q175" s="150" t="s">
        <v>1335</v>
      </c>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39"/>
      <c r="AY175" s="139"/>
      <c r="AZ175" s="139"/>
      <c r="BA175" s="139"/>
      <c r="BB175" s="139"/>
      <c r="BC175" s="139"/>
      <c r="BD175" s="139"/>
      <c r="BE175" s="139"/>
      <c r="BF175" s="139"/>
      <c r="BG175" s="139"/>
      <c r="BH175" s="139"/>
      <c r="BI175" s="139"/>
      <c r="BJ175" s="139"/>
      <c r="BK175" s="139"/>
      <c r="BL175" s="139"/>
      <c r="BM175" s="139"/>
      <c r="BN175" s="139"/>
      <c r="BO175" s="139"/>
      <c r="BP175" s="139"/>
      <c r="BQ175" s="139"/>
      <c r="BR175" s="139"/>
      <c r="BS175" s="139"/>
      <c r="BT175" s="139"/>
      <c r="BU175" s="139"/>
      <c r="BV175" s="139"/>
      <c r="BW175" s="139"/>
      <c r="BX175" s="139"/>
      <c r="BY175" s="139"/>
      <c r="BZ175" s="139"/>
      <c r="CA175" s="139"/>
      <c r="CB175" s="139"/>
      <c r="CC175" s="139"/>
      <c r="CD175" s="139"/>
      <c r="CE175" s="139"/>
      <c r="CF175" s="139"/>
      <c r="CG175" s="139"/>
      <c r="CH175" s="139"/>
      <c r="CI175" s="139"/>
      <c r="CJ175" s="139"/>
      <c r="CK175" s="139"/>
      <c r="CL175" s="139"/>
      <c r="CM175" s="139"/>
      <c r="CN175" s="139"/>
      <c r="CO175" s="139"/>
      <c r="CP175" s="139"/>
    </row>
    <row r="176" spans="1:94" s="149" customFormat="1" ht="15.75" x14ac:dyDescent="0.25">
      <c r="A176" s="152" t="s">
        <v>1338</v>
      </c>
      <c r="B176" s="151">
        <v>963</v>
      </c>
      <c r="C176" s="155" t="s">
        <v>1355</v>
      </c>
      <c r="D176" s="154">
        <v>30</v>
      </c>
      <c r="E176" s="153">
        <v>30</v>
      </c>
      <c r="F176" s="152">
        <v>15</v>
      </c>
      <c r="G176" s="152">
        <v>15</v>
      </c>
      <c r="H176" s="152">
        <v>10</v>
      </c>
      <c r="I176" s="151">
        <v>15</v>
      </c>
      <c r="J176" s="151">
        <v>10</v>
      </c>
      <c r="K176" s="151">
        <v>15</v>
      </c>
      <c r="L176" s="151"/>
      <c r="M176" s="151" t="s">
        <v>1354</v>
      </c>
      <c r="N176" s="150" t="s">
        <v>1335</v>
      </c>
      <c r="O176" s="139"/>
      <c r="P176" s="139"/>
      <c r="Q176" s="150" t="s">
        <v>1335</v>
      </c>
      <c r="R176" s="139"/>
      <c r="S176" s="139"/>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c r="AT176" s="139"/>
      <c r="AU176" s="139"/>
      <c r="AV176" s="139"/>
      <c r="AW176" s="139"/>
      <c r="AX176" s="139"/>
      <c r="AY176" s="139"/>
      <c r="AZ176" s="139"/>
      <c r="BA176" s="139"/>
      <c r="BB176" s="139"/>
      <c r="BC176" s="139"/>
      <c r="BD176" s="139"/>
      <c r="BE176" s="139"/>
      <c r="BF176" s="139"/>
      <c r="BG176" s="139"/>
      <c r="BH176" s="139"/>
      <c r="BI176" s="139"/>
      <c r="BJ176" s="139"/>
      <c r="BK176" s="139"/>
      <c r="BL176" s="139"/>
      <c r="BM176" s="139"/>
      <c r="BN176" s="139"/>
      <c r="BO176" s="139"/>
      <c r="BP176" s="139"/>
      <c r="BQ176" s="139"/>
      <c r="BR176" s="139"/>
      <c r="BS176" s="139"/>
      <c r="BT176" s="139"/>
      <c r="BU176" s="139"/>
      <c r="BV176" s="139"/>
      <c r="BW176" s="139"/>
      <c r="BX176" s="139"/>
      <c r="BY176" s="139"/>
      <c r="BZ176" s="139"/>
      <c r="CA176" s="139"/>
      <c r="CB176" s="139"/>
      <c r="CC176" s="139"/>
      <c r="CD176" s="139"/>
      <c r="CE176" s="139"/>
      <c r="CF176" s="139"/>
      <c r="CG176" s="139"/>
      <c r="CH176" s="139"/>
      <c r="CI176" s="139"/>
      <c r="CJ176" s="139"/>
      <c r="CK176" s="139"/>
      <c r="CL176" s="139"/>
      <c r="CM176" s="139"/>
      <c r="CN176" s="139"/>
      <c r="CO176" s="139"/>
      <c r="CP176" s="139"/>
    </row>
    <row r="177" spans="1:94" s="149" customFormat="1" ht="47.25" x14ac:dyDescent="0.25">
      <c r="A177" s="152" t="s">
        <v>1338</v>
      </c>
      <c r="B177" s="151">
        <v>964</v>
      </c>
      <c r="C177" s="161" t="s">
        <v>1353</v>
      </c>
      <c r="D177" s="154">
        <v>30</v>
      </c>
      <c r="E177" s="153">
        <v>30</v>
      </c>
      <c r="F177" s="153">
        <v>30</v>
      </c>
      <c r="G177" s="153">
        <v>30</v>
      </c>
      <c r="H177" s="153">
        <v>30</v>
      </c>
      <c r="I177" s="160">
        <v>30</v>
      </c>
      <c r="J177" s="160">
        <v>30</v>
      </c>
      <c r="K177" s="160">
        <v>30</v>
      </c>
      <c r="L177" s="160"/>
      <c r="M177" s="160" t="s">
        <v>1352</v>
      </c>
      <c r="N177" s="150" t="s">
        <v>1335</v>
      </c>
      <c r="O177" s="139"/>
      <c r="P177" s="139"/>
      <c r="Q177" s="150" t="s">
        <v>1335</v>
      </c>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139"/>
      <c r="AW177" s="139"/>
      <c r="AX177" s="139"/>
      <c r="AY177" s="139"/>
      <c r="AZ177" s="139"/>
      <c r="BA177" s="139"/>
      <c r="BB177" s="139"/>
      <c r="BC177" s="139"/>
      <c r="BD177" s="139"/>
      <c r="BE177" s="139"/>
      <c r="BF177" s="139"/>
      <c r="BG177" s="139"/>
      <c r="BH177" s="139"/>
      <c r="BI177" s="139"/>
      <c r="BJ177" s="139"/>
      <c r="BK177" s="139"/>
      <c r="BL177" s="139"/>
      <c r="BM177" s="139"/>
      <c r="BN177" s="139"/>
      <c r="BO177" s="139"/>
      <c r="BP177" s="139"/>
      <c r="BQ177" s="139"/>
      <c r="BR177" s="139"/>
      <c r="BS177" s="139"/>
      <c r="BT177" s="139"/>
      <c r="BU177" s="139"/>
      <c r="BV177" s="139"/>
      <c r="BW177" s="139"/>
      <c r="BX177" s="139"/>
      <c r="BY177" s="139"/>
      <c r="BZ177" s="139"/>
      <c r="CA177" s="139"/>
      <c r="CB177" s="139"/>
      <c r="CC177" s="139"/>
      <c r="CD177" s="139"/>
      <c r="CE177" s="139"/>
      <c r="CF177" s="139"/>
      <c r="CG177" s="139"/>
      <c r="CH177" s="139"/>
      <c r="CI177" s="139"/>
      <c r="CJ177" s="139"/>
      <c r="CK177" s="139"/>
      <c r="CL177" s="139"/>
      <c r="CM177" s="139"/>
      <c r="CN177" s="139"/>
      <c r="CO177" s="139"/>
      <c r="CP177" s="139"/>
    </row>
    <row r="178" spans="1:94" s="149" customFormat="1" ht="15.75" x14ac:dyDescent="0.25">
      <c r="A178" s="152" t="s">
        <v>1338</v>
      </c>
      <c r="B178" s="151">
        <v>965</v>
      </c>
      <c r="C178" s="155" t="s">
        <v>1351</v>
      </c>
      <c r="D178" s="154">
        <v>35</v>
      </c>
      <c r="E178" s="153">
        <v>35</v>
      </c>
      <c r="F178" s="152">
        <v>15</v>
      </c>
      <c r="G178" s="152">
        <v>15</v>
      </c>
      <c r="H178" s="152">
        <v>15</v>
      </c>
      <c r="I178" s="151">
        <v>15</v>
      </c>
      <c r="J178" s="151">
        <v>15</v>
      </c>
      <c r="K178" s="151">
        <v>15</v>
      </c>
      <c r="L178" s="151"/>
      <c r="M178" s="151" t="s">
        <v>1347</v>
      </c>
      <c r="N178" s="150" t="s">
        <v>1335</v>
      </c>
      <c r="O178" s="139"/>
      <c r="P178" s="139"/>
      <c r="Q178" s="150" t="s">
        <v>1335</v>
      </c>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c r="BI178" s="139"/>
      <c r="BJ178" s="139"/>
      <c r="BK178" s="139"/>
      <c r="BL178" s="139"/>
      <c r="BM178" s="139"/>
      <c r="BN178" s="139"/>
      <c r="BO178" s="139"/>
      <c r="BP178" s="139"/>
      <c r="BQ178" s="139"/>
      <c r="BR178" s="139"/>
      <c r="BS178" s="139"/>
      <c r="BT178" s="139"/>
      <c r="BU178" s="139"/>
      <c r="BV178" s="139"/>
      <c r="BW178" s="139"/>
      <c r="BX178" s="139"/>
      <c r="BY178" s="139"/>
      <c r="BZ178" s="139"/>
      <c r="CA178" s="139"/>
      <c r="CB178" s="139"/>
      <c r="CC178" s="139"/>
      <c r="CD178" s="139"/>
      <c r="CE178" s="139"/>
      <c r="CF178" s="139"/>
      <c r="CG178" s="139"/>
      <c r="CH178" s="139"/>
      <c r="CI178" s="139"/>
      <c r="CJ178" s="139"/>
      <c r="CK178" s="139"/>
      <c r="CL178" s="139"/>
      <c r="CM178" s="139"/>
      <c r="CN178" s="139"/>
      <c r="CO178" s="139"/>
      <c r="CP178" s="139"/>
    </row>
    <row r="179" spans="1:94" s="149" customFormat="1" ht="15.75" x14ac:dyDescent="0.25">
      <c r="A179" s="152" t="s">
        <v>1338</v>
      </c>
      <c r="B179" s="151">
        <v>967</v>
      </c>
      <c r="C179" s="155" t="s">
        <v>1350</v>
      </c>
      <c r="D179" s="154">
        <v>60</v>
      </c>
      <c r="E179" s="153">
        <v>60</v>
      </c>
      <c r="F179" s="152">
        <v>30</v>
      </c>
      <c r="G179" s="152">
        <v>60</v>
      </c>
      <c r="H179" s="152">
        <v>30</v>
      </c>
      <c r="I179" s="151">
        <v>60</v>
      </c>
      <c r="J179" s="151">
        <v>30</v>
      </c>
      <c r="K179" s="151">
        <v>60</v>
      </c>
      <c r="L179" s="151"/>
      <c r="M179" s="151" t="s">
        <v>1349</v>
      </c>
      <c r="N179" s="150" t="s">
        <v>1335</v>
      </c>
      <c r="O179" s="139"/>
      <c r="P179" s="139"/>
      <c r="Q179" s="150" t="s">
        <v>1335</v>
      </c>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39"/>
      <c r="BI179" s="139"/>
      <c r="BJ179" s="139"/>
      <c r="BK179" s="139"/>
      <c r="BL179" s="139"/>
      <c r="BM179" s="139"/>
      <c r="BN179" s="139"/>
      <c r="BO179" s="139"/>
      <c r="BP179" s="139"/>
      <c r="BQ179" s="139"/>
      <c r="BR179" s="139"/>
      <c r="BS179" s="139"/>
      <c r="BT179" s="139"/>
      <c r="BU179" s="139"/>
      <c r="BV179" s="139"/>
      <c r="BW179" s="139"/>
      <c r="BX179" s="139"/>
      <c r="BY179" s="139"/>
      <c r="BZ179" s="139"/>
      <c r="CA179" s="139"/>
      <c r="CB179" s="139"/>
      <c r="CC179" s="139"/>
      <c r="CD179" s="139"/>
      <c r="CE179" s="139"/>
      <c r="CF179" s="139"/>
      <c r="CG179" s="139"/>
      <c r="CH179" s="139"/>
      <c r="CI179" s="139"/>
      <c r="CJ179" s="139"/>
      <c r="CK179" s="139"/>
      <c r="CL179" s="139"/>
      <c r="CM179" s="139"/>
      <c r="CN179" s="139"/>
      <c r="CO179" s="139"/>
      <c r="CP179" s="139"/>
    </row>
    <row r="180" spans="1:94" s="149" customFormat="1" ht="15.75" x14ac:dyDescent="0.25">
      <c r="A180" s="152" t="s">
        <v>1338</v>
      </c>
      <c r="B180" s="151">
        <v>968</v>
      </c>
      <c r="C180" s="155" t="s">
        <v>1348</v>
      </c>
      <c r="D180" s="154">
        <v>60</v>
      </c>
      <c r="E180" s="153">
        <v>60</v>
      </c>
      <c r="F180" s="152">
        <v>30</v>
      </c>
      <c r="G180" s="152">
        <v>60</v>
      </c>
      <c r="H180" s="152">
        <v>30</v>
      </c>
      <c r="I180" s="151">
        <v>60</v>
      </c>
      <c r="J180" s="151">
        <v>30</v>
      </c>
      <c r="K180" s="151">
        <v>60</v>
      </c>
      <c r="L180" s="151"/>
      <c r="M180" s="151" t="s">
        <v>1347</v>
      </c>
      <c r="N180" s="150" t="s">
        <v>1335</v>
      </c>
      <c r="O180" s="139"/>
      <c r="P180" s="139"/>
      <c r="Q180" s="150" t="s">
        <v>1335</v>
      </c>
      <c r="R180" s="139"/>
      <c r="S180" s="139"/>
      <c r="T180" s="139"/>
      <c r="U180" s="139"/>
      <c r="V180" s="139"/>
      <c r="W180" s="139"/>
      <c r="X180" s="139"/>
      <c r="Y180" s="139"/>
      <c r="Z180" s="139"/>
      <c r="AA180" s="139"/>
      <c r="AB180" s="139"/>
      <c r="AC180" s="139"/>
      <c r="AD180" s="139"/>
      <c r="AE180" s="139"/>
      <c r="AF180" s="139"/>
      <c r="AG180" s="139"/>
      <c r="AH180" s="139"/>
      <c r="AI180" s="139"/>
      <c r="AJ180" s="139"/>
      <c r="AK180" s="139"/>
      <c r="AL180" s="139"/>
      <c r="AM180" s="139"/>
      <c r="AN180" s="139"/>
      <c r="AO180" s="139"/>
      <c r="AP180" s="139"/>
      <c r="AQ180" s="139"/>
      <c r="AR180" s="139"/>
      <c r="AS180" s="139"/>
      <c r="AT180" s="139"/>
      <c r="AU180" s="139"/>
      <c r="AV180" s="139"/>
      <c r="AW180" s="139"/>
      <c r="AX180" s="139"/>
      <c r="AY180" s="139"/>
      <c r="AZ180" s="139"/>
      <c r="BA180" s="139"/>
      <c r="BB180" s="139"/>
      <c r="BC180" s="139"/>
      <c r="BD180" s="139"/>
      <c r="BE180" s="139"/>
      <c r="BF180" s="139"/>
      <c r="BG180" s="139"/>
      <c r="BH180" s="139"/>
      <c r="BI180" s="139"/>
      <c r="BJ180" s="139"/>
      <c r="BK180" s="139"/>
      <c r="BL180" s="139"/>
      <c r="BM180" s="139"/>
      <c r="BN180" s="139"/>
      <c r="BO180" s="139"/>
      <c r="BP180" s="139"/>
      <c r="BQ180" s="139"/>
      <c r="BR180" s="139"/>
      <c r="BS180" s="139"/>
      <c r="BT180" s="139"/>
      <c r="BU180" s="139"/>
      <c r="BV180" s="139"/>
      <c r="BW180" s="139"/>
      <c r="BX180" s="139"/>
      <c r="BY180" s="139"/>
      <c r="BZ180" s="139"/>
      <c r="CA180" s="139"/>
      <c r="CB180" s="139"/>
      <c r="CC180" s="139"/>
      <c r="CD180" s="139"/>
      <c r="CE180" s="139"/>
      <c r="CF180" s="139"/>
      <c r="CG180" s="139"/>
      <c r="CH180" s="139"/>
      <c r="CI180" s="139"/>
      <c r="CJ180" s="139"/>
      <c r="CK180" s="139"/>
      <c r="CL180" s="139"/>
      <c r="CM180" s="139"/>
      <c r="CN180" s="139"/>
      <c r="CO180" s="139"/>
      <c r="CP180" s="139"/>
    </row>
    <row r="181" spans="1:94" ht="15.75" x14ac:dyDescent="0.25">
      <c r="A181" s="152" t="s">
        <v>1338</v>
      </c>
      <c r="B181" s="151">
        <v>972</v>
      </c>
      <c r="C181" s="155" t="s">
        <v>1346</v>
      </c>
      <c r="D181" s="154">
        <v>45</v>
      </c>
      <c r="E181" s="162" t="s">
        <v>933</v>
      </c>
      <c r="F181" s="152">
        <v>30</v>
      </c>
      <c r="G181" s="152">
        <v>60</v>
      </c>
      <c r="H181" s="152">
        <v>20</v>
      </c>
      <c r="I181" s="151">
        <v>60</v>
      </c>
      <c r="J181" s="152">
        <v>20</v>
      </c>
      <c r="K181" s="151">
        <v>60</v>
      </c>
      <c r="L181" s="160"/>
      <c r="M181" s="160" t="s">
        <v>1340</v>
      </c>
      <c r="N181" s="150" t="s">
        <v>1335</v>
      </c>
      <c r="Q181" s="159" t="s">
        <v>933</v>
      </c>
    </row>
    <row r="182" spans="1:94" ht="15.75" x14ac:dyDescent="0.25">
      <c r="A182" s="152" t="s">
        <v>1338</v>
      </c>
      <c r="B182" s="151">
        <v>973</v>
      </c>
      <c r="C182" s="155" t="s">
        <v>1345</v>
      </c>
      <c r="D182" s="158" t="s">
        <v>1341</v>
      </c>
      <c r="E182" s="157" t="s">
        <v>1341</v>
      </c>
      <c r="F182" s="152">
        <v>30</v>
      </c>
      <c r="G182" s="152">
        <v>60</v>
      </c>
      <c r="H182" s="152">
        <v>20</v>
      </c>
      <c r="I182" s="151">
        <v>60</v>
      </c>
      <c r="J182" s="152">
        <v>20</v>
      </c>
      <c r="K182" s="151">
        <v>60</v>
      </c>
      <c r="L182" s="160"/>
      <c r="M182" s="160" t="s">
        <v>1340</v>
      </c>
      <c r="N182" s="150" t="s">
        <v>1335</v>
      </c>
      <c r="Q182" s="159" t="s">
        <v>933</v>
      </c>
    </row>
    <row r="183" spans="1:94" ht="15.75" x14ac:dyDescent="0.25">
      <c r="A183" s="152" t="s">
        <v>1338</v>
      </c>
      <c r="B183" s="151">
        <v>974</v>
      </c>
      <c r="C183" s="161" t="s">
        <v>1344</v>
      </c>
      <c r="D183" s="158" t="s">
        <v>1341</v>
      </c>
      <c r="E183" s="157" t="s">
        <v>1341</v>
      </c>
      <c r="F183" s="152">
        <v>30</v>
      </c>
      <c r="G183" s="152">
        <v>60</v>
      </c>
      <c r="H183" s="152">
        <v>20</v>
      </c>
      <c r="I183" s="151">
        <v>60</v>
      </c>
      <c r="J183" s="152">
        <v>20</v>
      </c>
      <c r="K183" s="151">
        <v>60</v>
      </c>
      <c r="L183" s="151"/>
      <c r="M183" s="151" t="s">
        <v>1340</v>
      </c>
      <c r="N183" s="150" t="s">
        <v>1335</v>
      </c>
      <c r="Q183" s="159" t="s">
        <v>933</v>
      </c>
    </row>
    <row r="184" spans="1:94" ht="15.75" x14ac:dyDescent="0.25">
      <c r="A184" s="152" t="s">
        <v>1338</v>
      </c>
      <c r="B184" s="151">
        <v>978</v>
      </c>
      <c r="C184" s="155" t="s">
        <v>1343</v>
      </c>
      <c r="D184" s="158" t="s">
        <v>1341</v>
      </c>
      <c r="E184" s="157" t="s">
        <v>1341</v>
      </c>
      <c r="F184" s="152">
        <v>30</v>
      </c>
      <c r="G184" s="152">
        <v>60</v>
      </c>
      <c r="H184" s="152">
        <v>20</v>
      </c>
      <c r="I184" s="151">
        <v>60</v>
      </c>
      <c r="J184" s="152">
        <v>20</v>
      </c>
      <c r="K184" s="151">
        <v>60</v>
      </c>
      <c r="L184" s="151"/>
      <c r="M184" s="160" t="s">
        <v>1340</v>
      </c>
      <c r="N184" s="150" t="s">
        <v>1335</v>
      </c>
      <c r="Q184" s="159" t="s">
        <v>933</v>
      </c>
    </row>
    <row r="185" spans="1:94" ht="15.75" x14ac:dyDescent="0.25">
      <c r="A185" s="152" t="s">
        <v>1338</v>
      </c>
      <c r="B185" s="151">
        <v>979</v>
      </c>
      <c r="C185" s="155" t="s">
        <v>1342</v>
      </c>
      <c r="D185" s="158" t="s">
        <v>1341</v>
      </c>
      <c r="E185" s="157" t="s">
        <v>1341</v>
      </c>
      <c r="F185" s="152">
        <v>30</v>
      </c>
      <c r="G185" s="152">
        <v>60</v>
      </c>
      <c r="H185" s="152">
        <v>20</v>
      </c>
      <c r="I185" s="151">
        <v>60</v>
      </c>
      <c r="J185" s="152">
        <v>20</v>
      </c>
      <c r="K185" s="151">
        <v>60</v>
      </c>
      <c r="L185" s="151"/>
      <c r="M185" s="160" t="s">
        <v>1340</v>
      </c>
      <c r="N185" s="150" t="s">
        <v>1335</v>
      </c>
      <c r="Q185" s="159" t="s">
        <v>933</v>
      </c>
    </row>
    <row r="186" spans="1:94" ht="31.5" x14ac:dyDescent="0.25">
      <c r="A186" s="152" t="s">
        <v>1338</v>
      </c>
      <c r="B186" s="151">
        <v>984</v>
      </c>
      <c r="C186" s="155" t="s">
        <v>1339</v>
      </c>
      <c r="D186" s="158" t="s">
        <v>933</v>
      </c>
      <c r="E186" s="157" t="s">
        <v>933</v>
      </c>
      <c r="F186" s="156" t="s">
        <v>933</v>
      </c>
      <c r="G186" s="156" t="s">
        <v>933</v>
      </c>
      <c r="H186" s="152">
        <v>20</v>
      </c>
      <c r="I186" s="151">
        <v>60</v>
      </c>
      <c r="J186" s="151">
        <v>20</v>
      </c>
      <c r="K186" s="151">
        <v>60</v>
      </c>
      <c r="L186" s="151"/>
      <c r="M186" s="156" t="s">
        <v>933</v>
      </c>
      <c r="N186" s="150" t="s">
        <v>1335</v>
      </c>
      <c r="Q186" s="150" t="s">
        <v>1335</v>
      </c>
    </row>
    <row r="187" spans="1:94" s="149" customFormat="1" ht="15.75" x14ac:dyDescent="0.25">
      <c r="A187" s="152" t="s">
        <v>1338</v>
      </c>
      <c r="B187" s="151">
        <v>992</v>
      </c>
      <c r="C187" s="155" t="s">
        <v>1337</v>
      </c>
      <c r="D187" s="154">
        <v>15</v>
      </c>
      <c r="E187" s="153">
        <v>15</v>
      </c>
      <c r="F187" s="152">
        <v>10</v>
      </c>
      <c r="G187" s="152">
        <v>10</v>
      </c>
      <c r="H187" s="152">
        <v>10</v>
      </c>
      <c r="I187" s="151">
        <v>10</v>
      </c>
      <c r="J187" s="151">
        <v>10</v>
      </c>
      <c r="K187" s="151">
        <v>10</v>
      </c>
      <c r="L187" s="151"/>
      <c r="M187" s="151" t="s">
        <v>1336</v>
      </c>
      <c r="N187" s="150" t="s">
        <v>1335</v>
      </c>
      <c r="O187" s="139"/>
      <c r="P187" s="139"/>
      <c r="Q187" s="150" t="s">
        <v>1335</v>
      </c>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39"/>
      <c r="AY187" s="139"/>
      <c r="AZ187" s="139"/>
      <c r="BA187" s="139"/>
      <c r="BB187" s="139"/>
      <c r="BC187" s="139"/>
      <c r="BD187" s="139"/>
      <c r="BE187" s="139"/>
      <c r="BF187" s="139"/>
      <c r="BG187" s="139"/>
      <c r="BH187" s="139"/>
      <c r="BI187" s="139"/>
      <c r="BJ187" s="139"/>
      <c r="BK187" s="139"/>
      <c r="BL187" s="139"/>
      <c r="BM187" s="139"/>
      <c r="BN187" s="139"/>
      <c r="BO187" s="139"/>
      <c r="BP187" s="139"/>
      <c r="BQ187" s="139"/>
      <c r="BR187" s="139"/>
      <c r="BS187" s="139"/>
      <c r="BT187" s="139"/>
      <c r="BU187" s="139"/>
      <c r="BV187" s="139"/>
      <c r="BW187" s="139"/>
      <c r="BX187" s="139"/>
      <c r="BY187" s="139"/>
      <c r="BZ187" s="139"/>
      <c r="CA187" s="139"/>
      <c r="CB187" s="139"/>
      <c r="CC187" s="139"/>
      <c r="CD187" s="139"/>
      <c r="CE187" s="139"/>
      <c r="CF187" s="139"/>
      <c r="CG187" s="139"/>
      <c r="CH187" s="139"/>
      <c r="CI187" s="139"/>
      <c r="CJ187" s="139"/>
      <c r="CK187" s="139"/>
      <c r="CL187" s="139"/>
      <c r="CM187" s="139"/>
      <c r="CN187" s="139"/>
      <c r="CO187" s="139"/>
      <c r="CP187" s="139"/>
    </row>
    <row r="188" spans="1:94" x14ac:dyDescent="0.25">
      <c r="A188" s="148"/>
      <c r="B188" s="145"/>
      <c r="D188" s="147"/>
      <c r="E188" s="146"/>
      <c r="F188" s="140"/>
      <c r="G188" s="140"/>
      <c r="H188" s="140"/>
      <c r="I188" s="145"/>
      <c r="J188" s="145"/>
      <c r="K188" s="145"/>
      <c r="L188" s="145"/>
      <c r="M188" s="145"/>
    </row>
    <row r="189" spans="1:94" x14ac:dyDescent="0.2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row>
    <row r="190" spans="1:94" x14ac:dyDescent="0.25">
      <c r="A190" t="s">
        <v>1644</v>
      </c>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row>
    <row r="191" spans="1:94" x14ac:dyDescent="0.2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row>
    <row r="192" spans="1:94" x14ac:dyDescent="0.2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row>
    <row r="193" spans="1:94" x14ac:dyDescent="0.2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row>
    <row r="194" spans="1:94" x14ac:dyDescent="0.2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row>
    <row r="195" spans="1:94" x14ac:dyDescent="0.2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row>
    <row r="196" spans="1:94" x14ac:dyDescent="0.2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row>
    <row r="197" spans="1:94" x14ac:dyDescent="0.2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row>
    <row r="198" spans="1:94" x14ac:dyDescent="0.25">
      <c r="A198"/>
      <c r="B198"/>
      <c r="C198"/>
      <c r="D198"/>
      <c r="E198"/>
      <c r="F198"/>
      <c r="G198"/>
      <c r="H198"/>
      <c r="I198"/>
      <c r="J198"/>
      <c r="K198"/>
      <c r="L198"/>
      <c r="M198"/>
      <c r="N198"/>
      <c r="O198"/>
      <c r="P198"/>
      <c r="Q198"/>
      <c r="R198"/>
    </row>
    <row r="199" spans="1:94" x14ac:dyDescent="0.25">
      <c r="A199"/>
      <c r="B199"/>
      <c r="C199"/>
      <c r="D199"/>
      <c r="E199"/>
      <c r="F199"/>
      <c r="G199"/>
      <c r="H199"/>
      <c r="I199"/>
      <c r="J199"/>
      <c r="K199"/>
      <c r="L199"/>
      <c r="M199"/>
      <c r="N199"/>
      <c r="O199"/>
      <c r="P199"/>
      <c r="Q199"/>
      <c r="R199"/>
    </row>
    <row r="200" spans="1:94" x14ac:dyDescent="0.25">
      <c r="A200"/>
      <c r="B200"/>
      <c r="C200"/>
      <c r="D200"/>
      <c r="E200"/>
      <c r="F200"/>
      <c r="G200"/>
      <c r="H200"/>
      <c r="I200"/>
      <c r="J200"/>
      <c r="K200"/>
      <c r="L200"/>
      <c r="M200"/>
      <c r="N200"/>
      <c r="O200"/>
      <c r="P200"/>
      <c r="Q200"/>
      <c r="R200"/>
    </row>
    <row r="201" spans="1:94" x14ac:dyDescent="0.25">
      <c r="A201"/>
      <c r="B201"/>
      <c r="C201"/>
      <c r="D201"/>
      <c r="E201"/>
      <c r="F201"/>
      <c r="G201"/>
      <c r="H201"/>
      <c r="I201"/>
      <c r="J201"/>
      <c r="K201"/>
      <c r="L201"/>
      <c r="M201"/>
      <c r="N201"/>
      <c r="O201"/>
      <c r="P201"/>
      <c r="Q201"/>
      <c r="R201"/>
    </row>
    <row r="202" spans="1:94" x14ac:dyDescent="0.25">
      <c r="A202"/>
      <c r="B202"/>
      <c r="C202"/>
      <c r="D202"/>
      <c r="E202"/>
      <c r="F202"/>
      <c r="G202"/>
      <c r="H202"/>
      <c r="I202"/>
      <c r="J202"/>
      <c r="K202"/>
      <c r="L202"/>
      <c r="M202"/>
      <c r="N202"/>
      <c r="O202"/>
      <c r="P202"/>
      <c r="Q202"/>
      <c r="R202"/>
    </row>
    <row r="203" spans="1:94" x14ac:dyDescent="0.25">
      <c r="A203"/>
      <c r="B203"/>
      <c r="C203"/>
      <c r="D203"/>
      <c r="E203"/>
      <c r="F203"/>
      <c r="G203"/>
      <c r="H203"/>
      <c r="I203"/>
      <c r="J203"/>
      <c r="K203"/>
      <c r="L203"/>
      <c r="M203"/>
      <c r="N203"/>
      <c r="O203"/>
      <c r="P203"/>
      <c r="Q203"/>
      <c r="R203"/>
    </row>
    <row r="204" spans="1:94" x14ac:dyDescent="0.25">
      <c r="A204"/>
      <c r="B204"/>
      <c r="C204"/>
      <c r="D204"/>
      <c r="E204"/>
      <c r="F204"/>
      <c r="G204"/>
      <c r="H204"/>
      <c r="I204"/>
      <c r="J204"/>
      <c r="K204"/>
      <c r="L204"/>
      <c r="M204"/>
      <c r="N204"/>
      <c r="O204"/>
      <c r="P204"/>
      <c r="Q204"/>
      <c r="R204"/>
    </row>
    <row r="205" spans="1:94" x14ac:dyDescent="0.25">
      <c r="A205"/>
      <c r="B205"/>
      <c r="C205"/>
      <c r="D205"/>
      <c r="E205"/>
      <c r="F205"/>
      <c r="G205"/>
      <c r="H205"/>
      <c r="I205"/>
      <c r="J205"/>
      <c r="K205"/>
      <c r="L205"/>
      <c r="M205"/>
      <c r="N205"/>
      <c r="O205"/>
      <c r="P205"/>
      <c r="Q205"/>
      <c r="R205"/>
    </row>
    <row r="206" spans="1:94" x14ac:dyDescent="0.25">
      <c r="A206"/>
      <c r="B206"/>
      <c r="C206"/>
      <c r="D206"/>
      <c r="E206"/>
      <c r="F206"/>
      <c r="G206"/>
      <c r="H206"/>
      <c r="I206"/>
      <c r="J206"/>
      <c r="K206"/>
      <c r="L206"/>
      <c r="M206"/>
      <c r="N206"/>
      <c r="O206"/>
      <c r="P206"/>
      <c r="Q206"/>
      <c r="R206"/>
    </row>
    <row r="207" spans="1:94" x14ac:dyDescent="0.25">
      <c r="A207"/>
      <c r="B207"/>
      <c r="C207"/>
      <c r="D207"/>
      <c r="E207"/>
      <c r="F207"/>
      <c r="G207"/>
      <c r="H207"/>
      <c r="I207"/>
      <c r="J207"/>
      <c r="K207"/>
      <c r="L207"/>
      <c r="M207"/>
      <c r="N207"/>
      <c r="O207"/>
      <c r="P207"/>
      <c r="Q207"/>
      <c r="R207"/>
    </row>
    <row r="208" spans="1:94" x14ac:dyDescent="0.25">
      <c r="A208"/>
      <c r="B208"/>
      <c r="C208"/>
      <c r="D208"/>
      <c r="E208"/>
      <c r="F208"/>
      <c r="G208"/>
      <c r="H208"/>
      <c r="I208"/>
      <c r="J208"/>
      <c r="K208"/>
      <c r="L208"/>
      <c r="M208"/>
      <c r="N208"/>
      <c r="O208"/>
      <c r="P208"/>
      <c r="Q208"/>
      <c r="R208"/>
    </row>
    <row r="209" spans="1:18" x14ac:dyDescent="0.25">
      <c r="A209"/>
      <c r="B209"/>
      <c r="C209"/>
      <c r="D209"/>
      <c r="E209"/>
      <c r="F209"/>
      <c r="G209"/>
      <c r="H209"/>
      <c r="I209"/>
      <c r="J209"/>
      <c r="K209"/>
      <c r="L209"/>
      <c r="M209"/>
      <c r="N209"/>
      <c r="O209"/>
      <c r="P209"/>
      <c r="Q209"/>
      <c r="R209"/>
    </row>
    <row r="210" spans="1:18" x14ac:dyDescent="0.25">
      <c r="A210"/>
      <c r="B210"/>
      <c r="C210"/>
      <c r="D210"/>
      <c r="E210"/>
      <c r="F210"/>
      <c r="G210"/>
      <c r="H210"/>
      <c r="I210"/>
      <c r="J210"/>
      <c r="K210"/>
      <c r="L210"/>
      <c r="M210"/>
      <c r="N210"/>
      <c r="O210"/>
      <c r="P210"/>
      <c r="Q210"/>
      <c r="R210"/>
    </row>
    <row r="211" spans="1:18" x14ac:dyDescent="0.25">
      <c r="A211"/>
      <c r="B211"/>
      <c r="C211"/>
      <c r="D211"/>
      <c r="E211"/>
      <c r="F211"/>
      <c r="G211"/>
      <c r="H211"/>
      <c r="I211"/>
      <c r="J211"/>
      <c r="K211"/>
      <c r="L211"/>
      <c r="M211"/>
      <c r="N211"/>
      <c r="O211"/>
      <c r="P211"/>
      <c r="Q211"/>
      <c r="R211"/>
    </row>
    <row r="212" spans="1:18" x14ac:dyDescent="0.25">
      <c r="A212"/>
      <c r="B212"/>
      <c r="C212"/>
      <c r="D212"/>
      <c r="E212"/>
      <c r="F212"/>
      <c r="G212"/>
      <c r="H212"/>
      <c r="I212"/>
      <c r="J212"/>
      <c r="K212"/>
      <c r="L212"/>
      <c r="M212"/>
      <c r="N212"/>
      <c r="O212"/>
      <c r="P212"/>
      <c r="Q212"/>
      <c r="R212"/>
    </row>
    <row r="213" spans="1:18" x14ac:dyDescent="0.25">
      <c r="A213"/>
      <c r="B213"/>
      <c r="C213"/>
      <c r="D213"/>
      <c r="E213"/>
      <c r="F213"/>
      <c r="G213"/>
      <c r="H213"/>
      <c r="I213"/>
      <c r="J213"/>
      <c r="K213"/>
      <c r="L213"/>
      <c r="M213"/>
      <c r="N213"/>
      <c r="O213"/>
      <c r="P213"/>
      <c r="Q213"/>
      <c r="R213"/>
    </row>
    <row r="214" spans="1:18" x14ac:dyDescent="0.25">
      <c r="A214"/>
      <c r="B214"/>
      <c r="C214"/>
      <c r="D214"/>
      <c r="E214"/>
      <c r="F214"/>
      <c r="G214"/>
      <c r="H214"/>
      <c r="I214"/>
      <c r="J214"/>
      <c r="K214"/>
      <c r="L214"/>
      <c r="M214"/>
      <c r="N214"/>
      <c r="O214"/>
      <c r="P214"/>
      <c r="Q214"/>
      <c r="R214"/>
    </row>
    <row r="215" spans="1:18" x14ac:dyDescent="0.25">
      <c r="A215"/>
      <c r="B215"/>
      <c r="C215"/>
      <c r="D215"/>
      <c r="E215"/>
      <c r="F215"/>
      <c r="G215"/>
      <c r="H215"/>
      <c r="I215"/>
      <c r="J215"/>
      <c r="K215"/>
      <c r="L215"/>
      <c r="M215"/>
      <c r="N215"/>
      <c r="O215"/>
      <c r="P215"/>
      <c r="Q215"/>
      <c r="R215"/>
    </row>
    <row r="216" spans="1:18" x14ac:dyDescent="0.25">
      <c r="A216"/>
      <c r="B216"/>
      <c r="C216"/>
      <c r="D216"/>
      <c r="E216"/>
      <c r="F216"/>
      <c r="G216"/>
      <c r="H216"/>
      <c r="I216"/>
      <c r="J216"/>
      <c r="K216"/>
      <c r="L216"/>
      <c r="M216"/>
      <c r="N216"/>
      <c r="O216"/>
      <c r="P216"/>
      <c r="Q216"/>
      <c r="R216"/>
    </row>
    <row r="217" spans="1:18" x14ac:dyDescent="0.25">
      <c r="A217"/>
      <c r="B217"/>
      <c r="C217"/>
      <c r="D217"/>
      <c r="E217"/>
      <c r="F217"/>
      <c r="G217"/>
      <c r="H217"/>
      <c r="I217"/>
      <c r="J217"/>
      <c r="K217"/>
      <c r="L217"/>
      <c r="M217"/>
      <c r="N217"/>
      <c r="O217"/>
      <c r="P217"/>
      <c r="Q217"/>
      <c r="R217"/>
    </row>
    <row r="218" spans="1:18" x14ac:dyDescent="0.25">
      <c r="A218"/>
      <c r="B218"/>
      <c r="C218"/>
      <c r="D218"/>
      <c r="E218"/>
      <c r="F218"/>
      <c r="G218"/>
      <c r="H218"/>
      <c r="I218"/>
      <c r="J218"/>
      <c r="K218"/>
      <c r="L218"/>
      <c r="M218"/>
      <c r="N218"/>
      <c r="O218"/>
      <c r="P218"/>
      <c r="Q218"/>
      <c r="R218"/>
    </row>
    <row r="219" spans="1:18" x14ac:dyDescent="0.25">
      <c r="A219"/>
      <c r="B219"/>
      <c r="C219"/>
      <c r="D219"/>
      <c r="E219"/>
      <c r="F219"/>
      <c r="G219"/>
      <c r="H219"/>
      <c r="I219"/>
      <c r="J219"/>
      <c r="K219"/>
      <c r="L219"/>
      <c r="M219"/>
      <c r="N219"/>
      <c r="O219"/>
      <c r="P219"/>
      <c r="Q219"/>
      <c r="R219"/>
    </row>
    <row r="220" spans="1:18" x14ac:dyDescent="0.25">
      <c r="A220"/>
      <c r="B220"/>
      <c r="C220"/>
      <c r="D220"/>
      <c r="E220"/>
      <c r="F220"/>
      <c r="G220"/>
      <c r="H220"/>
      <c r="I220"/>
      <c r="J220"/>
      <c r="K220"/>
      <c r="L220"/>
      <c r="M220"/>
      <c r="N220"/>
      <c r="O220"/>
      <c r="P220"/>
      <c r="Q220"/>
      <c r="R220"/>
    </row>
    <row r="221" spans="1:18" x14ac:dyDescent="0.25">
      <c r="A221"/>
      <c r="B221"/>
      <c r="C221"/>
      <c r="D221"/>
      <c r="E221"/>
      <c r="F221"/>
      <c r="G221"/>
      <c r="H221"/>
      <c r="I221"/>
      <c r="J221"/>
      <c r="K221"/>
      <c r="L221"/>
      <c r="M221"/>
      <c r="N221"/>
      <c r="O221"/>
      <c r="P221"/>
      <c r="Q221"/>
      <c r="R221"/>
    </row>
    <row r="222" spans="1:18" x14ac:dyDescent="0.25">
      <c r="A222"/>
      <c r="B222"/>
      <c r="C222"/>
      <c r="D222"/>
      <c r="E222"/>
      <c r="F222"/>
      <c r="G222"/>
      <c r="H222"/>
      <c r="I222"/>
      <c r="J222"/>
      <c r="K222"/>
      <c r="L222"/>
      <c r="M222"/>
      <c r="N222"/>
      <c r="O222"/>
      <c r="P222"/>
      <c r="Q222"/>
      <c r="R222"/>
    </row>
    <row r="223" spans="1:18" x14ac:dyDescent="0.25">
      <c r="A223"/>
      <c r="B223"/>
      <c r="C223"/>
      <c r="D223"/>
      <c r="E223"/>
      <c r="F223"/>
      <c r="G223"/>
      <c r="H223"/>
      <c r="I223"/>
      <c r="J223"/>
      <c r="K223"/>
      <c r="L223"/>
      <c r="M223"/>
      <c r="N223"/>
      <c r="O223"/>
      <c r="P223"/>
      <c r="Q223"/>
      <c r="R223"/>
    </row>
    <row r="224" spans="1:18" x14ac:dyDescent="0.25">
      <c r="A224"/>
      <c r="B224"/>
      <c r="C224"/>
      <c r="D224"/>
      <c r="E224"/>
      <c r="F224"/>
      <c r="G224"/>
      <c r="H224"/>
      <c r="I224"/>
      <c r="J224"/>
      <c r="K224"/>
      <c r="L224"/>
      <c r="M224"/>
      <c r="N224"/>
      <c r="O224"/>
      <c r="P224"/>
      <c r="Q224"/>
      <c r="R224"/>
    </row>
    <row r="225" spans="1:18" x14ac:dyDescent="0.25">
      <c r="A225"/>
      <c r="B225"/>
      <c r="C225"/>
      <c r="D225"/>
      <c r="E225"/>
      <c r="F225"/>
      <c r="G225"/>
      <c r="H225"/>
      <c r="I225"/>
      <c r="J225"/>
      <c r="K225"/>
      <c r="L225"/>
      <c r="M225"/>
      <c r="N225"/>
      <c r="O225"/>
      <c r="P225"/>
      <c r="Q225"/>
      <c r="R225"/>
    </row>
    <row r="226" spans="1:18" x14ac:dyDescent="0.25">
      <c r="A226"/>
      <c r="B226"/>
      <c r="C226"/>
      <c r="D226"/>
      <c r="E226"/>
      <c r="F226"/>
      <c r="G226"/>
      <c r="H226"/>
      <c r="I226"/>
      <c r="J226"/>
      <c r="K226"/>
      <c r="L226"/>
      <c r="M226"/>
      <c r="N226"/>
      <c r="O226"/>
      <c r="P226"/>
      <c r="Q226"/>
      <c r="R226"/>
    </row>
    <row r="227" spans="1:18" x14ac:dyDescent="0.25">
      <c r="A227"/>
      <c r="B227"/>
      <c r="C227"/>
      <c r="D227"/>
      <c r="E227"/>
      <c r="F227"/>
      <c r="G227"/>
      <c r="H227"/>
      <c r="I227"/>
      <c r="J227"/>
      <c r="K227"/>
      <c r="L227"/>
      <c r="M227"/>
      <c r="N227"/>
      <c r="O227"/>
      <c r="P227"/>
      <c r="Q227"/>
      <c r="R227"/>
    </row>
    <row r="228" spans="1:18" x14ac:dyDescent="0.25">
      <c r="A228"/>
      <c r="B228"/>
      <c r="C228"/>
      <c r="D228"/>
      <c r="E228"/>
      <c r="F228"/>
      <c r="G228"/>
      <c r="H228"/>
      <c r="I228"/>
      <c r="J228"/>
      <c r="K228"/>
      <c r="L228"/>
      <c r="M228"/>
      <c r="N228"/>
      <c r="O228"/>
      <c r="P228"/>
      <c r="Q228"/>
      <c r="R228"/>
    </row>
    <row r="229" spans="1:18" x14ac:dyDescent="0.25">
      <c r="A229"/>
      <c r="B229"/>
      <c r="C229"/>
      <c r="D229"/>
      <c r="E229"/>
      <c r="F229"/>
      <c r="G229"/>
      <c r="H229"/>
      <c r="I229"/>
      <c r="J229"/>
      <c r="K229"/>
      <c r="L229"/>
      <c r="M229"/>
      <c r="N229"/>
      <c r="O229"/>
      <c r="P229"/>
      <c r="Q229"/>
      <c r="R229"/>
    </row>
    <row r="230" spans="1:18" x14ac:dyDescent="0.25">
      <c r="A230"/>
      <c r="B230"/>
      <c r="C230"/>
      <c r="D230"/>
      <c r="E230"/>
      <c r="F230"/>
      <c r="G230"/>
      <c r="H230"/>
      <c r="I230"/>
      <c r="J230"/>
      <c r="K230"/>
      <c r="L230"/>
      <c r="M230"/>
      <c r="N230"/>
      <c r="O230"/>
      <c r="P230"/>
      <c r="Q230"/>
      <c r="R230"/>
    </row>
    <row r="231" spans="1:18" x14ac:dyDescent="0.25">
      <c r="A231"/>
      <c r="B231"/>
      <c r="C231"/>
      <c r="D231"/>
      <c r="E231"/>
      <c r="F231"/>
      <c r="G231"/>
      <c r="H231"/>
      <c r="I231"/>
      <c r="J231"/>
      <c r="K231"/>
      <c r="L231"/>
      <c r="M231"/>
      <c r="N231"/>
      <c r="O231"/>
      <c r="P231"/>
      <c r="Q231"/>
      <c r="R231"/>
    </row>
    <row r="232" spans="1:18" x14ac:dyDescent="0.25">
      <c r="A232"/>
      <c r="B232"/>
      <c r="C232"/>
      <c r="D232"/>
      <c r="E232"/>
      <c r="F232"/>
      <c r="G232"/>
      <c r="H232"/>
      <c r="I232"/>
      <c r="J232"/>
      <c r="K232"/>
      <c r="L232"/>
      <c r="M232"/>
      <c r="N232"/>
      <c r="O232"/>
      <c r="P232"/>
      <c r="Q232"/>
      <c r="R232"/>
    </row>
    <row r="233" spans="1:18" x14ac:dyDescent="0.25">
      <c r="A233"/>
      <c r="B233"/>
      <c r="C233"/>
      <c r="D233"/>
      <c r="E233"/>
      <c r="F233"/>
      <c r="G233"/>
      <c r="H233"/>
      <c r="I233"/>
      <c r="J233"/>
      <c r="K233"/>
      <c r="L233"/>
      <c r="M233"/>
      <c r="N233"/>
      <c r="O233"/>
      <c r="P233"/>
      <c r="Q233"/>
      <c r="R233"/>
    </row>
    <row r="234" spans="1:18" x14ac:dyDescent="0.25">
      <c r="A234"/>
      <c r="B234"/>
      <c r="C234"/>
      <c r="D234"/>
      <c r="E234"/>
      <c r="F234"/>
      <c r="G234"/>
      <c r="H234"/>
      <c r="I234"/>
      <c r="J234"/>
      <c r="K234"/>
      <c r="L234"/>
      <c r="M234"/>
      <c r="N234"/>
      <c r="O234"/>
      <c r="P234"/>
      <c r="Q234"/>
      <c r="R234"/>
    </row>
    <row r="235" spans="1:18" x14ac:dyDescent="0.25">
      <c r="A235"/>
      <c r="B235"/>
      <c r="C235"/>
      <c r="D235"/>
      <c r="E235"/>
      <c r="F235"/>
      <c r="G235"/>
      <c r="H235"/>
      <c r="I235"/>
      <c r="J235"/>
      <c r="K235"/>
      <c r="L235"/>
      <c r="M235"/>
      <c r="N235"/>
      <c r="O235"/>
      <c r="P235"/>
      <c r="Q235"/>
      <c r="R235"/>
    </row>
    <row r="236" spans="1:18" x14ac:dyDescent="0.25">
      <c r="A236"/>
      <c r="B236"/>
      <c r="C236"/>
      <c r="D236"/>
      <c r="E236"/>
      <c r="F236"/>
      <c r="G236"/>
      <c r="H236"/>
      <c r="I236"/>
      <c r="J236"/>
      <c r="K236"/>
      <c r="L236"/>
      <c r="M236"/>
      <c r="N236"/>
      <c r="O236"/>
      <c r="P236"/>
      <c r="Q236"/>
      <c r="R236"/>
    </row>
    <row r="237" spans="1:18" x14ac:dyDescent="0.25">
      <c r="A237"/>
      <c r="B237"/>
      <c r="C237"/>
      <c r="D237"/>
      <c r="E237"/>
      <c r="F237"/>
      <c r="G237"/>
      <c r="H237"/>
      <c r="I237"/>
      <c r="J237"/>
      <c r="K237"/>
      <c r="L237"/>
      <c r="M237"/>
      <c r="N237"/>
      <c r="O237"/>
      <c r="P237"/>
      <c r="Q237"/>
      <c r="R237"/>
    </row>
    <row r="238" spans="1:18" x14ac:dyDescent="0.25">
      <c r="A238"/>
      <c r="B238"/>
      <c r="C238"/>
      <c r="D238"/>
      <c r="E238"/>
      <c r="F238"/>
      <c r="G238"/>
      <c r="H238"/>
      <c r="I238"/>
      <c r="J238"/>
      <c r="K238"/>
      <c r="L238"/>
      <c r="M238"/>
      <c r="N238"/>
      <c r="O238"/>
      <c r="P238"/>
      <c r="Q238"/>
      <c r="R238"/>
    </row>
    <row r="239" spans="1:18" x14ac:dyDescent="0.25">
      <c r="A239"/>
      <c r="B239"/>
      <c r="C239"/>
      <c r="D239"/>
      <c r="E239"/>
      <c r="F239"/>
      <c r="G239"/>
      <c r="H239"/>
      <c r="I239"/>
      <c r="J239"/>
      <c r="K239"/>
      <c r="L239"/>
      <c r="M239"/>
      <c r="N239"/>
      <c r="O239"/>
      <c r="P239"/>
      <c r="Q239"/>
      <c r="R239"/>
    </row>
    <row r="240" spans="1:18" x14ac:dyDescent="0.25">
      <c r="A240"/>
      <c r="B240"/>
      <c r="C240"/>
      <c r="D240"/>
      <c r="E240"/>
      <c r="F240"/>
      <c r="G240"/>
      <c r="H240"/>
      <c r="I240"/>
      <c r="J240"/>
      <c r="K240"/>
      <c r="L240"/>
      <c r="M240"/>
      <c r="N240"/>
      <c r="O240"/>
      <c r="P240"/>
      <c r="Q240"/>
      <c r="R240"/>
    </row>
    <row r="241" spans="1:18" x14ac:dyDescent="0.25">
      <c r="A241"/>
      <c r="B241"/>
      <c r="C241"/>
      <c r="D241"/>
      <c r="E241"/>
      <c r="F241"/>
      <c r="G241"/>
      <c r="H241"/>
      <c r="I241"/>
      <c r="J241"/>
      <c r="K241"/>
      <c r="L241"/>
      <c r="M241"/>
      <c r="N241"/>
      <c r="O241"/>
      <c r="P241"/>
      <c r="Q241"/>
      <c r="R241"/>
    </row>
    <row r="242" spans="1:18" x14ac:dyDescent="0.25">
      <c r="A242"/>
      <c r="B242"/>
      <c r="C242"/>
      <c r="D242"/>
      <c r="E242"/>
      <c r="F242"/>
      <c r="G242"/>
      <c r="H242"/>
      <c r="I242"/>
      <c r="J242"/>
      <c r="K242"/>
      <c r="L242"/>
      <c r="M242"/>
      <c r="N242"/>
      <c r="O242"/>
      <c r="P242"/>
      <c r="Q242"/>
      <c r="R242"/>
    </row>
    <row r="243" spans="1:18" x14ac:dyDescent="0.25">
      <c r="A243"/>
      <c r="B243"/>
      <c r="C243"/>
      <c r="D243"/>
      <c r="E243"/>
      <c r="F243"/>
      <c r="G243"/>
      <c r="H243"/>
      <c r="I243"/>
      <c r="J243"/>
      <c r="K243"/>
      <c r="L243"/>
      <c r="M243"/>
      <c r="N243"/>
      <c r="O243"/>
      <c r="P243"/>
      <c r="Q243"/>
      <c r="R243"/>
    </row>
    <row r="244" spans="1:18" x14ac:dyDescent="0.25">
      <c r="A244"/>
      <c r="B244"/>
      <c r="C244"/>
      <c r="D244"/>
      <c r="E244"/>
      <c r="F244"/>
      <c r="G244"/>
      <c r="H244"/>
      <c r="I244"/>
      <c r="J244"/>
      <c r="K244"/>
      <c r="L244"/>
      <c r="M244"/>
      <c r="N244"/>
      <c r="O244"/>
      <c r="P244"/>
      <c r="Q244"/>
      <c r="R244"/>
    </row>
    <row r="245" spans="1:18" x14ac:dyDescent="0.25">
      <c r="A245"/>
      <c r="B245"/>
      <c r="C245"/>
      <c r="D245"/>
      <c r="E245"/>
      <c r="F245"/>
      <c r="G245"/>
      <c r="H245"/>
      <c r="I245"/>
      <c r="J245"/>
      <c r="K245"/>
      <c r="L245"/>
      <c r="M245"/>
      <c r="N245"/>
      <c r="O245"/>
      <c r="P245"/>
      <c r="Q245"/>
      <c r="R245"/>
    </row>
    <row r="246" spans="1:18" x14ac:dyDescent="0.25">
      <c r="A246"/>
      <c r="B246"/>
      <c r="C246"/>
      <c r="D246"/>
      <c r="E246"/>
      <c r="F246"/>
      <c r="G246"/>
      <c r="H246"/>
      <c r="I246"/>
      <c r="J246"/>
      <c r="K246"/>
      <c r="L246"/>
      <c r="M246"/>
      <c r="N246"/>
      <c r="O246"/>
      <c r="P246"/>
      <c r="Q246"/>
      <c r="R246"/>
    </row>
    <row r="247" spans="1:18" x14ac:dyDescent="0.25">
      <c r="A247"/>
      <c r="B247"/>
      <c r="C247"/>
      <c r="D247"/>
      <c r="E247"/>
      <c r="F247"/>
      <c r="G247"/>
      <c r="H247"/>
      <c r="I247"/>
      <c r="J247"/>
      <c r="K247"/>
      <c r="L247"/>
      <c r="M247"/>
      <c r="N247"/>
      <c r="O247"/>
      <c r="P247"/>
      <c r="Q247"/>
      <c r="R247"/>
    </row>
    <row r="248" spans="1:18" x14ac:dyDescent="0.25">
      <c r="A248"/>
      <c r="B248"/>
      <c r="C248"/>
      <c r="D248"/>
      <c r="E248"/>
      <c r="F248"/>
      <c r="G248"/>
      <c r="H248"/>
      <c r="I248"/>
      <c r="J248"/>
      <c r="K248"/>
      <c r="L248"/>
      <c r="M248"/>
      <c r="N248"/>
      <c r="O248"/>
      <c r="P248"/>
      <c r="Q248"/>
      <c r="R248"/>
    </row>
    <row r="249" spans="1:18" x14ac:dyDescent="0.25">
      <c r="A249"/>
      <c r="B249"/>
      <c r="C249"/>
      <c r="D249"/>
      <c r="E249"/>
      <c r="F249"/>
      <c r="G249"/>
      <c r="H249"/>
      <c r="I249"/>
      <c r="J249"/>
      <c r="K249"/>
      <c r="L249"/>
      <c r="M249"/>
      <c r="N249"/>
      <c r="O249"/>
      <c r="P249"/>
      <c r="Q249"/>
      <c r="R249"/>
    </row>
    <row r="250" spans="1:18" x14ac:dyDescent="0.25">
      <c r="A250"/>
      <c r="B250"/>
      <c r="C250"/>
      <c r="D250"/>
      <c r="E250"/>
      <c r="F250"/>
      <c r="G250"/>
      <c r="H250"/>
      <c r="I250"/>
      <c r="J250"/>
      <c r="K250"/>
      <c r="L250"/>
      <c r="M250"/>
      <c r="N250"/>
      <c r="O250"/>
      <c r="P250"/>
      <c r="Q250"/>
      <c r="R250"/>
    </row>
    <row r="251" spans="1:18" x14ac:dyDescent="0.25">
      <c r="A251"/>
      <c r="B251"/>
      <c r="C251"/>
      <c r="D251"/>
      <c r="E251"/>
      <c r="F251"/>
      <c r="G251"/>
      <c r="H251"/>
      <c r="I251"/>
      <c r="J251"/>
      <c r="K251"/>
      <c r="L251"/>
      <c r="M251"/>
      <c r="N251"/>
      <c r="O251"/>
      <c r="P251"/>
      <c r="Q251"/>
      <c r="R251"/>
    </row>
    <row r="252" spans="1:18" x14ac:dyDescent="0.25">
      <c r="A252"/>
      <c r="B252"/>
      <c r="C252"/>
      <c r="D252"/>
      <c r="E252"/>
      <c r="F252"/>
      <c r="G252"/>
      <c r="H252"/>
      <c r="I252"/>
      <c r="J252"/>
      <c r="K252"/>
      <c r="L252"/>
      <c r="M252"/>
      <c r="N252"/>
      <c r="O252"/>
      <c r="P252"/>
      <c r="Q252"/>
      <c r="R252"/>
    </row>
    <row r="253" spans="1:18" x14ac:dyDescent="0.25">
      <c r="A253"/>
      <c r="B253"/>
      <c r="C253"/>
      <c r="D253"/>
      <c r="E253"/>
      <c r="F253"/>
      <c r="G253"/>
      <c r="H253"/>
      <c r="I253"/>
      <c r="J253"/>
      <c r="K253"/>
      <c r="L253"/>
      <c r="M253"/>
      <c r="N253"/>
      <c r="O253"/>
      <c r="P253"/>
      <c r="Q253"/>
      <c r="R253"/>
    </row>
    <row r="254" spans="1:18" x14ac:dyDescent="0.25">
      <c r="A254"/>
      <c r="B254"/>
      <c r="C254"/>
      <c r="D254"/>
      <c r="E254"/>
      <c r="F254"/>
      <c r="G254"/>
      <c r="H254"/>
      <c r="I254"/>
      <c r="J254"/>
      <c r="K254"/>
      <c r="L254"/>
      <c r="M254"/>
      <c r="N254"/>
      <c r="O254"/>
      <c r="P254"/>
      <c r="Q254"/>
      <c r="R254"/>
    </row>
    <row r="255" spans="1:18" x14ac:dyDescent="0.25">
      <c r="A255"/>
      <c r="B255"/>
      <c r="C255"/>
      <c r="D255"/>
      <c r="E255"/>
      <c r="F255"/>
      <c r="G255"/>
      <c r="H255"/>
      <c r="I255"/>
      <c r="J255"/>
      <c r="K255"/>
      <c r="L255"/>
      <c r="M255"/>
      <c r="N255"/>
      <c r="O255"/>
      <c r="P255"/>
      <c r="Q255"/>
      <c r="R255"/>
    </row>
    <row r="256" spans="1:18" x14ac:dyDescent="0.25">
      <c r="A256"/>
      <c r="B256"/>
      <c r="C256"/>
      <c r="D256"/>
      <c r="E256"/>
      <c r="F256"/>
      <c r="G256"/>
      <c r="H256"/>
      <c r="I256"/>
      <c r="J256"/>
      <c r="K256"/>
      <c r="L256"/>
      <c r="M256"/>
      <c r="N256"/>
      <c r="O256"/>
      <c r="P256"/>
      <c r="Q256"/>
      <c r="R256"/>
    </row>
    <row r="257" spans="1:18" x14ac:dyDescent="0.25">
      <c r="A257"/>
      <c r="B257"/>
      <c r="C257"/>
      <c r="D257"/>
      <c r="E257"/>
      <c r="F257"/>
      <c r="G257"/>
      <c r="H257"/>
      <c r="I257"/>
      <c r="J257"/>
      <c r="K257"/>
      <c r="L257"/>
      <c r="M257"/>
      <c r="N257"/>
      <c r="O257"/>
      <c r="P257"/>
      <c r="Q257"/>
      <c r="R257"/>
    </row>
    <row r="258" spans="1:18" x14ac:dyDescent="0.25">
      <c r="A258"/>
      <c r="B258"/>
      <c r="C258"/>
      <c r="D258"/>
      <c r="E258"/>
      <c r="F258"/>
      <c r="G258"/>
      <c r="H258"/>
      <c r="I258"/>
      <c r="J258"/>
      <c r="K258"/>
      <c r="L258"/>
      <c r="M258"/>
      <c r="N258"/>
      <c r="O258"/>
      <c r="P258"/>
      <c r="Q258"/>
      <c r="R258"/>
    </row>
    <row r="259" spans="1:18" x14ac:dyDescent="0.25">
      <c r="A259"/>
      <c r="B259"/>
      <c r="C259"/>
      <c r="D259"/>
      <c r="E259"/>
      <c r="F259"/>
      <c r="G259"/>
      <c r="H259"/>
      <c r="I259"/>
      <c r="J259"/>
      <c r="K259"/>
      <c r="L259"/>
      <c r="M259"/>
      <c r="N259"/>
      <c r="O259"/>
      <c r="P259"/>
      <c r="Q259"/>
      <c r="R259"/>
    </row>
    <row r="260" spans="1:18" x14ac:dyDescent="0.25">
      <c r="A260"/>
      <c r="B260"/>
      <c r="C260"/>
      <c r="D260"/>
      <c r="E260"/>
      <c r="F260"/>
      <c r="G260"/>
      <c r="H260"/>
      <c r="I260"/>
      <c r="J260"/>
      <c r="K260"/>
      <c r="L260"/>
      <c r="M260"/>
      <c r="N260"/>
      <c r="O260"/>
      <c r="P260"/>
      <c r="Q260"/>
      <c r="R260"/>
    </row>
    <row r="261" spans="1:18" x14ac:dyDescent="0.25">
      <c r="A261"/>
      <c r="B261"/>
      <c r="C261"/>
      <c r="D261"/>
      <c r="E261"/>
      <c r="F261"/>
      <c r="G261"/>
      <c r="H261"/>
      <c r="I261"/>
      <c r="J261"/>
      <c r="K261"/>
      <c r="L261"/>
      <c r="M261"/>
      <c r="N261"/>
      <c r="O261"/>
      <c r="P261"/>
      <c r="Q261"/>
      <c r="R261"/>
    </row>
    <row r="262" spans="1:18" x14ac:dyDescent="0.25">
      <c r="A262"/>
      <c r="B262"/>
      <c r="C262"/>
      <c r="D262"/>
      <c r="E262"/>
      <c r="F262"/>
      <c r="G262"/>
      <c r="H262"/>
      <c r="I262"/>
      <c r="J262"/>
      <c r="K262"/>
      <c r="L262"/>
      <c r="M262"/>
      <c r="N262"/>
      <c r="O262"/>
      <c r="P262"/>
      <c r="Q262"/>
      <c r="R262"/>
    </row>
    <row r="263" spans="1:18" x14ac:dyDescent="0.25">
      <c r="A263"/>
      <c r="B263"/>
      <c r="C263"/>
      <c r="D263"/>
      <c r="E263"/>
      <c r="F263"/>
      <c r="G263"/>
      <c r="H263"/>
      <c r="I263"/>
      <c r="J263"/>
      <c r="K263"/>
      <c r="L263"/>
      <c r="M263"/>
      <c r="N263"/>
      <c r="O263"/>
      <c r="P263"/>
      <c r="Q263"/>
      <c r="R263"/>
    </row>
    <row r="264" spans="1:18" x14ac:dyDescent="0.25">
      <c r="A264"/>
      <c r="B264"/>
      <c r="C264"/>
      <c r="D264"/>
      <c r="E264"/>
      <c r="F264"/>
      <c r="G264"/>
      <c r="H264"/>
      <c r="I264"/>
      <c r="J264"/>
      <c r="K264"/>
      <c r="L264"/>
      <c r="M264"/>
      <c r="N264"/>
      <c r="O264"/>
      <c r="P264"/>
      <c r="Q264"/>
      <c r="R264"/>
    </row>
    <row r="265" spans="1:18" x14ac:dyDescent="0.25">
      <c r="A265"/>
      <c r="B265"/>
      <c r="C265"/>
      <c r="D265"/>
      <c r="E265"/>
      <c r="F265"/>
      <c r="G265"/>
      <c r="H265"/>
      <c r="I265"/>
      <c r="J265"/>
      <c r="K265"/>
      <c r="L265"/>
      <c r="M265"/>
      <c r="N265"/>
      <c r="O265"/>
      <c r="P265"/>
      <c r="Q265"/>
      <c r="R265"/>
    </row>
    <row r="266" spans="1:18" x14ac:dyDescent="0.25">
      <c r="A266"/>
      <c r="B266"/>
      <c r="C266"/>
      <c r="D266"/>
      <c r="E266"/>
      <c r="F266"/>
      <c r="G266"/>
      <c r="H266"/>
      <c r="I266"/>
      <c r="J266"/>
      <c r="K266"/>
      <c r="L266"/>
      <c r="M266"/>
      <c r="N266"/>
      <c r="O266"/>
      <c r="P266"/>
      <c r="Q266"/>
      <c r="R266"/>
    </row>
    <row r="267" spans="1:18" x14ac:dyDescent="0.25">
      <c r="A267"/>
      <c r="B267"/>
      <c r="C267"/>
      <c r="D267"/>
      <c r="E267"/>
      <c r="F267"/>
      <c r="G267"/>
      <c r="H267"/>
      <c r="I267"/>
      <c r="J267"/>
      <c r="K267"/>
      <c r="L267"/>
      <c r="M267"/>
      <c r="N267"/>
      <c r="O267"/>
      <c r="P267"/>
      <c r="Q267"/>
      <c r="R267"/>
    </row>
    <row r="268" spans="1:18" x14ac:dyDescent="0.25">
      <c r="A268"/>
      <c r="B268"/>
      <c r="C268"/>
      <c r="D268"/>
      <c r="E268"/>
      <c r="F268"/>
      <c r="G268"/>
      <c r="H268"/>
      <c r="I268"/>
      <c r="J268"/>
      <c r="K268"/>
      <c r="L268"/>
      <c r="M268"/>
      <c r="N268"/>
      <c r="O268"/>
      <c r="P268"/>
      <c r="Q268"/>
      <c r="R268"/>
    </row>
    <row r="269" spans="1:18" x14ac:dyDescent="0.25">
      <c r="A269"/>
      <c r="B269"/>
      <c r="C269"/>
      <c r="D269"/>
      <c r="E269"/>
      <c r="F269"/>
      <c r="G269"/>
      <c r="H269"/>
      <c r="I269"/>
      <c r="J269"/>
      <c r="K269"/>
      <c r="L269"/>
      <c r="M269"/>
      <c r="N269"/>
      <c r="O269"/>
      <c r="P269"/>
      <c r="Q269"/>
      <c r="R269"/>
    </row>
    <row r="270" spans="1:18" x14ac:dyDescent="0.25">
      <c r="A270"/>
      <c r="B270"/>
      <c r="C270"/>
      <c r="D270"/>
      <c r="E270"/>
      <c r="F270"/>
      <c r="G270"/>
      <c r="H270"/>
      <c r="I270"/>
      <c r="J270"/>
      <c r="K270"/>
      <c r="L270"/>
      <c r="M270"/>
      <c r="N270"/>
      <c r="O270"/>
      <c r="P270"/>
      <c r="Q270"/>
      <c r="R270"/>
    </row>
    <row r="271" spans="1:18" x14ac:dyDescent="0.25">
      <c r="A271"/>
      <c r="B271"/>
      <c r="C271"/>
      <c r="D271"/>
      <c r="E271"/>
      <c r="F271"/>
      <c r="G271"/>
      <c r="H271"/>
      <c r="I271"/>
      <c r="J271"/>
      <c r="K271"/>
      <c r="L271"/>
      <c r="M271"/>
      <c r="N271"/>
      <c r="O271"/>
      <c r="P271"/>
      <c r="Q271"/>
      <c r="R271"/>
    </row>
    <row r="272" spans="1:18" x14ac:dyDescent="0.25">
      <c r="A272"/>
      <c r="B272"/>
      <c r="C272"/>
      <c r="D272"/>
      <c r="E272"/>
      <c r="F272"/>
      <c r="G272"/>
      <c r="H272"/>
      <c r="I272"/>
      <c r="J272"/>
      <c r="K272"/>
      <c r="L272"/>
      <c r="M272"/>
      <c r="N272"/>
      <c r="O272"/>
      <c r="P272"/>
      <c r="Q272"/>
      <c r="R272"/>
    </row>
    <row r="273" spans="1:18" x14ac:dyDescent="0.25">
      <c r="A273"/>
      <c r="B273"/>
      <c r="C273"/>
      <c r="D273"/>
      <c r="E273"/>
      <c r="F273"/>
      <c r="G273"/>
      <c r="H273"/>
      <c r="I273"/>
      <c r="J273"/>
      <c r="K273"/>
      <c r="L273"/>
      <c r="M273"/>
      <c r="N273"/>
      <c r="O273"/>
      <c r="P273"/>
      <c r="Q273"/>
      <c r="R273"/>
    </row>
    <row r="274" spans="1:18" x14ac:dyDescent="0.25">
      <c r="A274"/>
      <c r="B274"/>
      <c r="C274"/>
      <c r="D274"/>
      <c r="E274"/>
      <c r="F274"/>
      <c r="G274"/>
      <c r="H274"/>
      <c r="I274"/>
      <c r="J274"/>
      <c r="K274"/>
      <c r="L274"/>
      <c r="M274"/>
      <c r="N274"/>
      <c r="O274"/>
      <c r="P274"/>
      <c r="Q274"/>
      <c r="R274"/>
    </row>
    <row r="275" spans="1:18" x14ac:dyDescent="0.25">
      <c r="A275"/>
      <c r="B275"/>
      <c r="C275"/>
      <c r="D275"/>
      <c r="E275"/>
      <c r="F275"/>
      <c r="G275"/>
      <c r="H275"/>
      <c r="I275"/>
      <c r="J275"/>
      <c r="K275"/>
      <c r="L275"/>
      <c r="M275"/>
      <c r="N275"/>
      <c r="O275"/>
      <c r="P275"/>
      <c r="Q275"/>
      <c r="R275"/>
    </row>
    <row r="276" spans="1:18" x14ac:dyDescent="0.25">
      <c r="A276"/>
      <c r="B276"/>
      <c r="C276"/>
      <c r="D276"/>
      <c r="E276"/>
      <c r="F276"/>
      <c r="G276"/>
      <c r="H276"/>
      <c r="I276"/>
      <c r="J276"/>
      <c r="K276"/>
      <c r="L276"/>
      <c r="M276"/>
      <c r="N276"/>
      <c r="O276"/>
      <c r="P276"/>
      <c r="Q276"/>
      <c r="R276"/>
    </row>
    <row r="277" spans="1:18" x14ac:dyDescent="0.25">
      <c r="A277"/>
      <c r="B277"/>
      <c r="C277"/>
      <c r="D277"/>
      <c r="E277"/>
      <c r="F277"/>
      <c r="G277"/>
      <c r="H277"/>
      <c r="I277"/>
      <c r="J277"/>
      <c r="K277"/>
      <c r="L277"/>
      <c r="M277"/>
      <c r="N277"/>
      <c r="O277"/>
      <c r="P277"/>
      <c r="Q277"/>
      <c r="R277"/>
    </row>
    <row r="278" spans="1:18" x14ac:dyDescent="0.25">
      <c r="A278"/>
      <c r="B278"/>
      <c r="C278"/>
      <c r="D278"/>
      <c r="E278"/>
      <c r="F278"/>
      <c r="G278"/>
      <c r="H278"/>
      <c r="I278"/>
      <c r="J278"/>
      <c r="K278"/>
      <c r="L278"/>
      <c r="M278"/>
      <c r="N278"/>
      <c r="O278"/>
      <c r="P278"/>
      <c r="Q278"/>
      <c r="R278"/>
    </row>
    <row r="279" spans="1:18" x14ac:dyDescent="0.25">
      <c r="A279"/>
      <c r="B279"/>
      <c r="C279"/>
      <c r="D279"/>
      <c r="E279"/>
      <c r="F279"/>
      <c r="G279"/>
      <c r="H279"/>
      <c r="I279"/>
      <c r="J279"/>
      <c r="K279"/>
      <c r="L279"/>
      <c r="M279"/>
      <c r="N279"/>
      <c r="O279"/>
      <c r="P279"/>
      <c r="Q279"/>
      <c r="R279"/>
    </row>
    <row r="280" spans="1:18" x14ac:dyDescent="0.25">
      <c r="A280"/>
      <c r="B280"/>
      <c r="C280"/>
      <c r="D280"/>
      <c r="E280"/>
      <c r="F280"/>
      <c r="G280"/>
      <c r="H280"/>
      <c r="I280"/>
      <c r="J280"/>
      <c r="K280"/>
      <c r="L280"/>
      <c r="M280"/>
      <c r="N280"/>
      <c r="O280"/>
      <c r="P280"/>
      <c r="Q280"/>
      <c r="R280"/>
    </row>
    <row r="281" spans="1:18" x14ac:dyDescent="0.25">
      <c r="A281"/>
      <c r="B281"/>
      <c r="C281"/>
      <c r="D281"/>
      <c r="E281"/>
      <c r="F281"/>
      <c r="G281"/>
      <c r="H281"/>
      <c r="I281"/>
      <c r="J281"/>
      <c r="K281"/>
      <c r="L281"/>
      <c r="M281"/>
      <c r="N281"/>
      <c r="O281"/>
      <c r="P281"/>
      <c r="Q281"/>
      <c r="R281"/>
    </row>
    <row r="282" spans="1:18" x14ac:dyDescent="0.25">
      <c r="A282"/>
      <c r="B282"/>
      <c r="C282"/>
      <c r="D282"/>
      <c r="E282"/>
      <c r="F282"/>
      <c r="G282"/>
      <c r="H282"/>
      <c r="I282"/>
      <c r="J282"/>
      <c r="K282"/>
      <c r="L282"/>
      <c r="M282"/>
      <c r="N282"/>
      <c r="O282"/>
      <c r="P282"/>
      <c r="Q282"/>
      <c r="R282"/>
    </row>
    <row r="283" spans="1:18" x14ac:dyDescent="0.25">
      <c r="A283"/>
      <c r="B283"/>
      <c r="C283"/>
      <c r="D283"/>
      <c r="E283"/>
      <c r="F283"/>
      <c r="G283"/>
      <c r="H283"/>
      <c r="I283"/>
      <c r="J283"/>
      <c r="K283"/>
      <c r="L283"/>
      <c r="M283"/>
      <c r="N283"/>
      <c r="O283"/>
      <c r="P283"/>
      <c r="Q283"/>
      <c r="R283"/>
    </row>
    <row r="284" spans="1:18" x14ac:dyDescent="0.25">
      <c r="A284"/>
      <c r="B284"/>
      <c r="C284"/>
      <c r="D284"/>
      <c r="E284"/>
      <c r="F284"/>
      <c r="G284"/>
      <c r="H284"/>
      <c r="I284"/>
      <c r="J284"/>
      <c r="K284"/>
      <c r="L284"/>
      <c r="M284"/>
      <c r="N284"/>
      <c r="O284"/>
      <c r="P284"/>
      <c r="Q284"/>
      <c r="R284"/>
    </row>
    <row r="285" spans="1:18" x14ac:dyDescent="0.25">
      <c r="A285"/>
      <c r="B285"/>
      <c r="C285"/>
      <c r="D285"/>
      <c r="E285"/>
      <c r="F285"/>
      <c r="G285"/>
      <c r="H285"/>
      <c r="I285"/>
      <c r="J285"/>
      <c r="K285"/>
      <c r="L285"/>
      <c r="M285"/>
      <c r="N285"/>
      <c r="O285"/>
      <c r="P285"/>
      <c r="Q285"/>
      <c r="R285"/>
    </row>
    <row r="286" spans="1:18" x14ac:dyDescent="0.25">
      <c r="A286"/>
      <c r="B286"/>
      <c r="C286"/>
      <c r="D286"/>
      <c r="E286"/>
      <c r="F286"/>
      <c r="G286"/>
      <c r="H286"/>
      <c r="I286"/>
      <c r="J286"/>
      <c r="K286"/>
      <c r="L286"/>
      <c r="M286"/>
      <c r="N286"/>
      <c r="O286"/>
      <c r="P286"/>
      <c r="Q286"/>
      <c r="R286"/>
    </row>
    <row r="287" spans="1:18" x14ac:dyDescent="0.25">
      <c r="A287"/>
      <c r="B287"/>
      <c r="C287"/>
      <c r="D287"/>
      <c r="E287"/>
      <c r="F287"/>
      <c r="G287"/>
      <c r="H287"/>
      <c r="I287"/>
      <c r="J287"/>
      <c r="K287"/>
      <c r="L287"/>
      <c r="M287"/>
      <c r="N287"/>
      <c r="O287"/>
      <c r="P287"/>
      <c r="Q287"/>
      <c r="R287"/>
    </row>
    <row r="288" spans="1:18" x14ac:dyDescent="0.25">
      <c r="A288"/>
      <c r="B288"/>
      <c r="C288"/>
      <c r="D288"/>
      <c r="E288"/>
      <c r="F288"/>
      <c r="G288"/>
      <c r="H288"/>
      <c r="I288"/>
      <c r="J288"/>
      <c r="K288"/>
      <c r="L288"/>
      <c r="M288"/>
      <c r="N288"/>
      <c r="O288"/>
      <c r="P288"/>
      <c r="Q288"/>
      <c r="R288"/>
    </row>
    <row r="289" spans="1:18" x14ac:dyDescent="0.25">
      <c r="A289"/>
      <c r="B289"/>
      <c r="C289"/>
      <c r="D289"/>
      <c r="E289"/>
      <c r="F289"/>
      <c r="G289"/>
      <c r="H289"/>
      <c r="I289"/>
      <c r="J289"/>
      <c r="K289"/>
      <c r="L289"/>
      <c r="M289"/>
      <c r="N289"/>
      <c r="O289"/>
      <c r="P289"/>
      <c r="Q289"/>
      <c r="R289"/>
    </row>
    <row r="290" spans="1:18" x14ac:dyDescent="0.25">
      <c r="A290"/>
      <c r="B290"/>
      <c r="C290"/>
      <c r="D290"/>
      <c r="E290"/>
      <c r="F290"/>
      <c r="G290"/>
      <c r="H290"/>
      <c r="I290"/>
      <c r="J290"/>
      <c r="K290"/>
      <c r="L290"/>
      <c r="M290"/>
      <c r="N290"/>
      <c r="O290"/>
      <c r="P290"/>
      <c r="Q290"/>
      <c r="R290"/>
    </row>
    <row r="291" spans="1:18" x14ac:dyDescent="0.25">
      <c r="A291"/>
      <c r="B291"/>
      <c r="C291"/>
      <c r="D291"/>
      <c r="E291"/>
      <c r="F291"/>
      <c r="G291"/>
      <c r="H291"/>
      <c r="I291"/>
      <c r="J291"/>
      <c r="K291"/>
      <c r="L291"/>
      <c r="M291"/>
      <c r="N291"/>
      <c r="O291"/>
      <c r="P291"/>
      <c r="Q291"/>
      <c r="R291"/>
    </row>
    <row r="292" spans="1:18" x14ac:dyDescent="0.25">
      <c r="A292"/>
      <c r="B292"/>
      <c r="C292"/>
      <c r="D292"/>
      <c r="E292"/>
      <c r="F292"/>
      <c r="G292"/>
      <c r="H292"/>
      <c r="I292"/>
      <c r="J292"/>
      <c r="K292"/>
      <c r="L292"/>
      <c r="M292"/>
      <c r="N292"/>
      <c r="O292"/>
      <c r="P292"/>
      <c r="Q292"/>
      <c r="R292"/>
    </row>
    <row r="293" spans="1:18" x14ac:dyDescent="0.25">
      <c r="A293"/>
      <c r="B293"/>
      <c r="C293"/>
      <c r="D293"/>
      <c r="E293"/>
      <c r="F293"/>
      <c r="G293"/>
      <c r="H293"/>
      <c r="I293"/>
      <c r="J293"/>
      <c r="K293"/>
      <c r="L293"/>
      <c r="M293"/>
      <c r="N293"/>
      <c r="O293"/>
      <c r="P293"/>
      <c r="Q293"/>
      <c r="R293"/>
    </row>
    <row r="294" spans="1:18" x14ac:dyDescent="0.25">
      <c r="A294"/>
      <c r="B294"/>
      <c r="C294"/>
      <c r="D294"/>
      <c r="E294"/>
      <c r="F294"/>
      <c r="G294"/>
      <c r="H294"/>
      <c r="I294"/>
      <c r="J294"/>
      <c r="K294"/>
      <c r="L294"/>
      <c r="M294"/>
      <c r="N294"/>
      <c r="O294"/>
      <c r="P294"/>
      <c r="Q294"/>
      <c r="R294"/>
    </row>
    <row r="295" spans="1:18" x14ac:dyDescent="0.25">
      <c r="A295"/>
      <c r="B295"/>
      <c r="C295"/>
      <c r="D295"/>
      <c r="E295"/>
      <c r="F295"/>
      <c r="G295"/>
      <c r="H295"/>
      <c r="I295"/>
      <c r="J295"/>
      <c r="K295"/>
      <c r="L295"/>
      <c r="M295"/>
      <c r="N295"/>
      <c r="O295"/>
      <c r="P295"/>
      <c r="Q295"/>
      <c r="R295"/>
    </row>
    <row r="296" spans="1:18" x14ac:dyDescent="0.25">
      <c r="A296"/>
      <c r="B296"/>
      <c r="C296"/>
      <c r="D296"/>
      <c r="E296"/>
      <c r="F296"/>
      <c r="G296"/>
      <c r="H296"/>
      <c r="I296"/>
      <c r="J296"/>
      <c r="K296"/>
      <c r="L296"/>
      <c r="M296"/>
      <c r="N296"/>
      <c r="O296"/>
      <c r="P296"/>
      <c r="Q296"/>
      <c r="R296"/>
    </row>
    <row r="297" spans="1:18" x14ac:dyDescent="0.25">
      <c r="A297"/>
      <c r="B297"/>
      <c r="C297"/>
      <c r="D297"/>
      <c r="E297"/>
      <c r="F297"/>
      <c r="G297"/>
      <c r="H297"/>
      <c r="I297"/>
      <c r="J297"/>
      <c r="K297"/>
      <c r="L297"/>
      <c r="M297"/>
      <c r="N297"/>
      <c r="O297"/>
      <c r="P297"/>
      <c r="Q297"/>
      <c r="R297"/>
    </row>
    <row r="298" spans="1:18" x14ac:dyDescent="0.25">
      <c r="A298"/>
      <c r="B298"/>
      <c r="C298"/>
      <c r="D298"/>
      <c r="E298"/>
      <c r="F298"/>
      <c r="G298"/>
      <c r="H298"/>
      <c r="I298"/>
      <c r="J298"/>
      <c r="K298"/>
      <c r="L298"/>
      <c r="M298"/>
      <c r="N298"/>
      <c r="O298"/>
      <c r="P298"/>
      <c r="Q298"/>
      <c r="R298"/>
    </row>
    <row r="299" spans="1:18" x14ac:dyDescent="0.25">
      <c r="A299"/>
      <c r="B299"/>
      <c r="C299"/>
      <c r="D299"/>
      <c r="E299"/>
      <c r="F299"/>
      <c r="G299"/>
      <c r="H299"/>
      <c r="I299"/>
      <c r="J299"/>
      <c r="K299"/>
      <c r="L299"/>
      <c r="M299"/>
      <c r="N299"/>
      <c r="O299"/>
      <c r="P299"/>
      <c r="Q299"/>
      <c r="R299"/>
    </row>
    <row r="300" spans="1:18" x14ac:dyDescent="0.25">
      <c r="A300"/>
      <c r="B300"/>
      <c r="C300"/>
      <c r="D300"/>
      <c r="E300"/>
      <c r="F300"/>
      <c r="G300"/>
      <c r="H300"/>
      <c r="I300"/>
      <c r="J300"/>
      <c r="K300"/>
      <c r="L300"/>
      <c r="M300"/>
      <c r="N300"/>
      <c r="O300"/>
      <c r="P300"/>
      <c r="Q300"/>
      <c r="R300"/>
    </row>
    <row r="301" spans="1:18" x14ac:dyDescent="0.25">
      <c r="A301"/>
      <c r="B301"/>
      <c r="C301"/>
      <c r="D301"/>
      <c r="E301"/>
      <c r="F301"/>
      <c r="G301"/>
      <c r="H301"/>
      <c r="I301"/>
      <c r="J301"/>
      <c r="K301"/>
      <c r="L301"/>
      <c r="M301"/>
      <c r="N301"/>
      <c r="O301"/>
      <c r="P301"/>
      <c r="Q301"/>
      <c r="R301"/>
    </row>
    <row r="302" spans="1:18" x14ac:dyDescent="0.25">
      <c r="A302"/>
      <c r="B302"/>
      <c r="C302"/>
      <c r="D302"/>
      <c r="E302"/>
      <c r="F302"/>
      <c r="G302"/>
      <c r="H302"/>
      <c r="I302"/>
      <c r="J302"/>
      <c r="K302"/>
      <c r="L302"/>
      <c r="M302"/>
      <c r="N302"/>
      <c r="O302"/>
      <c r="P302"/>
      <c r="Q302"/>
      <c r="R302"/>
    </row>
    <row r="303" spans="1:18" x14ac:dyDescent="0.25">
      <c r="A303"/>
      <c r="B303"/>
      <c r="C303"/>
      <c r="D303"/>
      <c r="E303"/>
      <c r="F303"/>
      <c r="G303"/>
      <c r="H303"/>
      <c r="I303"/>
      <c r="J303"/>
      <c r="K303"/>
      <c r="L303"/>
      <c r="M303"/>
      <c r="N303"/>
      <c r="O303"/>
      <c r="P303"/>
      <c r="Q303"/>
      <c r="R303"/>
    </row>
    <row r="304" spans="1:18" x14ac:dyDescent="0.25">
      <c r="A304"/>
      <c r="B304"/>
      <c r="C304"/>
      <c r="D304"/>
      <c r="E304"/>
      <c r="F304"/>
      <c r="G304"/>
      <c r="H304"/>
      <c r="I304"/>
      <c r="J304"/>
      <c r="K304"/>
      <c r="L304"/>
      <c r="M304"/>
      <c r="N304"/>
      <c r="O304"/>
      <c r="P304"/>
      <c r="Q304"/>
      <c r="R304"/>
    </row>
  </sheetData>
  <mergeCells count="11">
    <mergeCell ref="J1:K1"/>
    <mergeCell ref="M1:M2"/>
    <mergeCell ref="N1:N2"/>
    <mergeCell ref="P1:P2"/>
    <mergeCell ref="Q1:Q2"/>
    <mergeCell ref="H1:I1"/>
    <mergeCell ref="A1:A2"/>
    <mergeCell ref="B1:B2"/>
    <mergeCell ref="C1:C2"/>
    <mergeCell ref="D1:E1"/>
    <mergeCell ref="F1:G1"/>
  </mergeCells>
  <pageMargins left="0.7" right="0.7" top="0.75" bottom="0.75" header="0.3" footer="0.3"/>
  <pageSetup scale="47" orientation="landscape" horizontalDpi="4294967293" verticalDpi="4294967293"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0"/>
  <sheetViews>
    <sheetView workbookViewId="0">
      <selection activeCell="A44" sqref="A44"/>
    </sheetView>
  </sheetViews>
  <sheetFormatPr defaultRowHeight="15" x14ac:dyDescent="0.25"/>
  <cols>
    <col min="1" max="1" width="27.28515625" customWidth="1"/>
    <col min="2" max="2" width="9.42578125" bestFit="1" customWidth="1"/>
    <col min="3" max="3" width="10.5703125" bestFit="1" customWidth="1"/>
    <col min="4" max="4" width="9.42578125" bestFit="1" customWidth="1"/>
    <col min="5" max="5" width="10.5703125" customWidth="1"/>
  </cols>
  <sheetData>
    <row r="1" spans="1:5" x14ac:dyDescent="0.25">
      <c r="A1" s="231" t="s">
        <v>1631</v>
      </c>
      <c r="B1" s="231"/>
      <c r="C1" s="231"/>
      <c r="D1" s="231"/>
      <c r="E1" s="231"/>
    </row>
    <row r="2" spans="1:5" x14ac:dyDescent="0.25">
      <c r="B2">
        <v>2025</v>
      </c>
      <c r="C2">
        <v>2035</v>
      </c>
      <c r="D2">
        <v>2050</v>
      </c>
      <c r="E2" t="s">
        <v>12</v>
      </c>
    </row>
    <row r="3" spans="1:5" x14ac:dyDescent="0.25">
      <c r="A3" s="117" t="s">
        <v>1190</v>
      </c>
      <c r="B3" s="117"/>
      <c r="C3" s="117"/>
      <c r="D3" s="117"/>
      <c r="E3" s="117"/>
    </row>
    <row r="4" spans="1:5" x14ac:dyDescent="0.25">
      <c r="A4" t="s">
        <v>1191</v>
      </c>
      <c r="B4" s="190">
        <v>75</v>
      </c>
      <c r="C4" s="190">
        <v>262</v>
      </c>
      <c r="D4" s="190">
        <v>500</v>
      </c>
      <c r="E4" s="190">
        <v>837</v>
      </c>
    </row>
    <row r="5" spans="1:5" x14ac:dyDescent="0.25">
      <c r="A5" t="s">
        <v>1192</v>
      </c>
      <c r="B5" s="190">
        <v>25</v>
      </c>
      <c r="C5" s="190">
        <v>100</v>
      </c>
      <c r="D5" s="190">
        <v>208</v>
      </c>
      <c r="E5" s="190">
        <v>333</v>
      </c>
    </row>
    <row r="6" spans="1:5" x14ac:dyDescent="0.25">
      <c r="A6" t="s">
        <v>1633</v>
      </c>
      <c r="B6" s="190">
        <f>SUM(B4:B5)</f>
        <v>100</v>
      </c>
      <c r="C6" s="190">
        <f t="shared" ref="C6:E6" si="0">SUM(C4:C5)</f>
        <v>362</v>
      </c>
      <c r="D6" s="190">
        <f t="shared" si="0"/>
        <v>708</v>
      </c>
      <c r="E6" s="190">
        <f t="shared" si="0"/>
        <v>1170</v>
      </c>
    </row>
    <row r="7" spans="1:5" x14ac:dyDescent="0.25">
      <c r="A7" s="117" t="s">
        <v>8</v>
      </c>
      <c r="B7" s="117"/>
      <c r="C7" s="117"/>
      <c r="D7" s="117"/>
      <c r="E7" s="117"/>
    </row>
    <row r="8" spans="1:5" x14ac:dyDescent="0.25">
      <c r="A8" t="s">
        <v>1193</v>
      </c>
      <c r="B8" s="190">
        <v>730</v>
      </c>
      <c r="C8" s="190">
        <v>1400</v>
      </c>
      <c r="D8" s="190">
        <v>500</v>
      </c>
      <c r="E8" s="190">
        <v>2630</v>
      </c>
    </row>
    <row r="9" spans="1:5" x14ac:dyDescent="0.25">
      <c r="A9" s="117" t="s">
        <v>1194</v>
      </c>
      <c r="B9" s="117"/>
      <c r="C9" s="117"/>
      <c r="D9" s="117"/>
      <c r="E9" s="117"/>
    </row>
    <row r="10" spans="1:5" x14ac:dyDescent="0.25">
      <c r="A10" t="s">
        <v>1195</v>
      </c>
      <c r="B10" s="190">
        <v>4</v>
      </c>
      <c r="C10" s="190">
        <v>20</v>
      </c>
      <c r="D10" s="190">
        <v>12</v>
      </c>
      <c r="E10" s="190">
        <v>37</v>
      </c>
    </row>
    <row r="11" spans="1:5" x14ac:dyDescent="0.25">
      <c r="A11" t="s">
        <v>1196</v>
      </c>
      <c r="B11" s="190">
        <v>20</v>
      </c>
      <c r="C11" s="190">
        <v>100</v>
      </c>
      <c r="D11" s="190">
        <v>150</v>
      </c>
      <c r="E11" s="190">
        <v>270</v>
      </c>
    </row>
    <row r="12" spans="1:5" x14ac:dyDescent="0.25">
      <c r="A12" t="s">
        <v>1197</v>
      </c>
      <c r="B12" s="190">
        <v>6</v>
      </c>
      <c r="C12" s="190">
        <v>150</v>
      </c>
      <c r="D12" s="190">
        <v>150</v>
      </c>
      <c r="E12" s="190">
        <v>306</v>
      </c>
    </row>
    <row r="13" spans="1:5" x14ac:dyDescent="0.25">
      <c r="A13" t="s">
        <v>1634</v>
      </c>
      <c r="B13" s="190">
        <f>SUM(B10:B12)</f>
        <v>30</v>
      </c>
      <c r="C13" s="190">
        <f t="shared" ref="C13:E13" si="1">SUM(C10:C12)</f>
        <v>270</v>
      </c>
      <c r="D13" s="190">
        <f t="shared" si="1"/>
        <v>312</v>
      </c>
      <c r="E13" s="190">
        <f t="shared" si="1"/>
        <v>613</v>
      </c>
    </row>
    <row r="14" spans="1:5" x14ac:dyDescent="0.25">
      <c r="A14" s="117" t="s">
        <v>1198</v>
      </c>
      <c r="B14" s="117"/>
      <c r="C14" s="117"/>
      <c r="D14" s="117"/>
      <c r="E14" s="117"/>
    </row>
    <row r="15" spans="1:5" x14ac:dyDescent="0.25">
      <c r="A15" t="s">
        <v>1199</v>
      </c>
      <c r="B15" s="190">
        <v>8</v>
      </c>
      <c r="C15" s="190">
        <v>75</v>
      </c>
      <c r="D15" s="190">
        <v>75</v>
      </c>
      <c r="E15" s="190">
        <v>158</v>
      </c>
    </row>
    <row r="16" spans="1:5" x14ac:dyDescent="0.25">
      <c r="A16" t="s">
        <v>1630</v>
      </c>
      <c r="B16" s="190">
        <v>40</v>
      </c>
      <c r="C16" s="190">
        <v>325</v>
      </c>
      <c r="D16" s="190">
        <v>200</v>
      </c>
      <c r="E16" s="190">
        <v>565</v>
      </c>
    </row>
    <row r="17" spans="1:5" x14ac:dyDescent="0.25">
      <c r="A17" t="s">
        <v>1201</v>
      </c>
      <c r="B17" s="190">
        <v>20</v>
      </c>
      <c r="C17" s="190">
        <v>215</v>
      </c>
      <c r="D17" s="190">
        <v>100</v>
      </c>
      <c r="E17" s="190">
        <v>335</v>
      </c>
    </row>
    <row r="18" spans="1:5" x14ac:dyDescent="0.25">
      <c r="A18" t="s">
        <v>1635</v>
      </c>
      <c r="B18" s="190">
        <f>SUM(B15:B17)</f>
        <v>68</v>
      </c>
      <c r="C18" s="190">
        <f t="shared" ref="C18:E18" si="2">SUM(C15:C17)</f>
        <v>615</v>
      </c>
      <c r="D18" s="190">
        <f t="shared" si="2"/>
        <v>375</v>
      </c>
      <c r="E18" s="190">
        <f t="shared" si="2"/>
        <v>1058</v>
      </c>
    </row>
    <row r="19" spans="1:5" x14ac:dyDescent="0.25">
      <c r="A19" s="117" t="s">
        <v>1202</v>
      </c>
      <c r="B19" s="117"/>
      <c r="C19" s="117"/>
      <c r="D19" s="117"/>
      <c r="E19" s="117"/>
    </row>
    <row r="20" spans="1:5" x14ac:dyDescent="0.25">
      <c r="A20" t="s">
        <v>1629</v>
      </c>
      <c r="B20" s="190">
        <v>52</v>
      </c>
      <c r="C20" s="190">
        <v>552</v>
      </c>
      <c r="D20" s="190">
        <v>0</v>
      </c>
      <c r="E20" s="190">
        <v>604</v>
      </c>
    </row>
    <row r="21" spans="1:5" x14ac:dyDescent="0.25">
      <c r="A21" t="s">
        <v>1628</v>
      </c>
      <c r="B21" s="190">
        <v>45</v>
      </c>
      <c r="C21" s="190">
        <v>133</v>
      </c>
      <c r="D21" s="190">
        <v>91</v>
      </c>
      <c r="E21" s="190">
        <v>270</v>
      </c>
    </row>
    <row r="22" spans="1:5" x14ac:dyDescent="0.25">
      <c r="A22" t="s">
        <v>1627</v>
      </c>
      <c r="B22" s="190">
        <v>0</v>
      </c>
      <c r="C22" s="190">
        <v>100</v>
      </c>
      <c r="D22" s="190">
        <v>150</v>
      </c>
      <c r="E22" s="190">
        <v>250</v>
      </c>
    </row>
    <row r="23" spans="1:5" x14ac:dyDescent="0.25">
      <c r="A23" t="s">
        <v>1206</v>
      </c>
      <c r="B23" s="190">
        <v>75</v>
      </c>
      <c r="C23" s="190">
        <v>250</v>
      </c>
      <c r="D23" s="190">
        <v>332</v>
      </c>
      <c r="E23" s="190">
        <v>657</v>
      </c>
    </row>
    <row r="24" spans="1:5" x14ac:dyDescent="0.25">
      <c r="A24" t="s">
        <v>1207</v>
      </c>
      <c r="B24" s="190">
        <v>25</v>
      </c>
      <c r="C24" s="190">
        <v>100</v>
      </c>
      <c r="D24" s="190">
        <v>104</v>
      </c>
      <c r="E24" s="190">
        <v>229</v>
      </c>
    </row>
    <row r="25" spans="1:5" x14ac:dyDescent="0.25">
      <c r="A25" t="s">
        <v>1636</v>
      </c>
      <c r="B25" s="190">
        <f>SUM(B20:B24)</f>
        <v>197</v>
      </c>
      <c r="C25" s="190">
        <f t="shared" ref="C25:E25" si="3">SUM(C20:C24)</f>
        <v>1135</v>
      </c>
      <c r="D25" s="190">
        <f t="shared" si="3"/>
        <v>677</v>
      </c>
      <c r="E25" s="190">
        <f t="shared" si="3"/>
        <v>2010</v>
      </c>
    </row>
    <row r="26" spans="1:5" x14ac:dyDescent="0.25">
      <c r="A26" s="117" t="s">
        <v>1208</v>
      </c>
      <c r="B26" s="117"/>
      <c r="C26" s="117"/>
      <c r="D26" s="117"/>
      <c r="E26" s="117"/>
    </row>
    <row r="27" spans="1:5" x14ac:dyDescent="0.25">
      <c r="A27" t="s">
        <v>1209</v>
      </c>
      <c r="B27" s="190">
        <v>8</v>
      </c>
      <c r="C27" s="190">
        <v>100</v>
      </c>
      <c r="D27" s="190">
        <v>40</v>
      </c>
      <c r="E27" s="190">
        <v>148</v>
      </c>
    </row>
    <row r="28" spans="1:5" x14ac:dyDescent="0.25">
      <c r="A28" s="117" t="s">
        <v>1328</v>
      </c>
      <c r="B28" s="117"/>
      <c r="C28" s="117"/>
      <c r="D28" s="117"/>
      <c r="E28" s="117"/>
    </row>
    <row r="29" spans="1:5" x14ac:dyDescent="0.25">
      <c r="A29" t="s">
        <v>1210</v>
      </c>
      <c r="B29" s="190">
        <v>0.2</v>
      </c>
      <c r="C29" s="190">
        <v>0.5</v>
      </c>
      <c r="D29" s="190">
        <v>1</v>
      </c>
      <c r="E29" s="190">
        <v>1</v>
      </c>
    </row>
    <row r="30" spans="1:5" x14ac:dyDescent="0.25">
      <c r="A30" t="s">
        <v>1211</v>
      </c>
      <c r="B30" s="190">
        <v>1</v>
      </c>
      <c r="C30" s="190">
        <v>50</v>
      </c>
      <c r="D30" s="190">
        <v>4</v>
      </c>
      <c r="E30" s="190">
        <v>55</v>
      </c>
    </row>
    <row r="31" spans="1:5" x14ac:dyDescent="0.25">
      <c r="A31" t="s">
        <v>1212</v>
      </c>
      <c r="B31" s="190">
        <v>5</v>
      </c>
      <c r="C31" s="190">
        <v>15</v>
      </c>
      <c r="D31" s="190">
        <v>15</v>
      </c>
      <c r="E31" s="190">
        <v>35</v>
      </c>
    </row>
    <row r="32" spans="1:5" x14ac:dyDescent="0.25">
      <c r="A32" t="s">
        <v>1213</v>
      </c>
      <c r="B32" s="190">
        <v>19</v>
      </c>
      <c r="C32" s="190">
        <v>59</v>
      </c>
      <c r="D32" s="190">
        <v>89</v>
      </c>
      <c r="E32" s="190">
        <v>167</v>
      </c>
    </row>
    <row r="33" spans="1:5" x14ac:dyDescent="0.25">
      <c r="A33" t="s">
        <v>1626</v>
      </c>
      <c r="B33" s="190">
        <v>18</v>
      </c>
      <c r="C33" s="190">
        <v>35</v>
      </c>
      <c r="D33" s="190">
        <v>56</v>
      </c>
      <c r="E33" s="190">
        <v>109</v>
      </c>
    </row>
    <row r="34" spans="1:5" x14ac:dyDescent="0.25">
      <c r="A34" t="s">
        <v>1214</v>
      </c>
      <c r="B34" s="190">
        <v>1</v>
      </c>
      <c r="C34" s="190">
        <v>1</v>
      </c>
      <c r="D34" s="190">
        <v>2</v>
      </c>
      <c r="E34" s="190">
        <v>4</v>
      </c>
    </row>
    <row r="35" spans="1:5" x14ac:dyDescent="0.25">
      <c r="A35" t="s">
        <v>1215</v>
      </c>
      <c r="B35" s="190">
        <v>11</v>
      </c>
      <c r="C35" s="190">
        <v>23</v>
      </c>
      <c r="D35" s="190">
        <v>35</v>
      </c>
      <c r="E35" s="190">
        <v>69</v>
      </c>
    </row>
    <row r="36" spans="1:5" x14ac:dyDescent="0.25">
      <c r="A36" t="s">
        <v>1216</v>
      </c>
      <c r="B36" s="190">
        <v>8</v>
      </c>
      <c r="C36" s="190">
        <v>40</v>
      </c>
      <c r="D36" s="190">
        <v>60</v>
      </c>
      <c r="E36" s="190">
        <v>108</v>
      </c>
    </row>
    <row r="37" spans="1:5" x14ac:dyDescent="0.25">
      <c r="A37" t="s">
        <v>1632</v>
      </c>
      <c r="B37" s="190">
        <f>SUM(B29:B36)</f>
        <v>63.2</v>
      </c>
      <c r="C37" s="190">
        <f t="shared" ref="C37:E37" si="4">SUM(C29:C36)</f>
        <v>223.5</v>
      </c>
      <c r="D37" s="190">
        <f t="shared" si="4"/>
        <v>262</v>
      </c>
      <c r="E37" s="190">
        <f t="shared" si="4"/>
        <v>548</v>
      </c>
    </row>
    <row r="38" spans="1:5" x14ac:dyDescent="0.25">
      <c r="A38" s="117" t="s">
        <v>10</v>
      </c>
      <c r="B38" s="117"/>
      <c r="C38" s="117"/>
      <c r="D38" s="117"/>
      <c r="E38" s="117"/>
    </row>
    <row r="39" spans="1:5" x14ac:dyDescent="0.25">
      <c r="A39" t="s">
        <v>1217</v>
      </c>
      <c r="B39" s="190">
        <v>6</v>
      </c>
      <c r="C39" s="190">
        <v>25</v>
      </c>
      <c r="D39" s="190">
        <v>15</v>
      </c>
      <c r="E39" s="190">
        <v>46</v>
      </c>
    </row>
    <row r="40" spans="1:5" x14ac:dyDescent="0.25">
      <c r="A40" t="s">
        <v>1625</v>
      </c>
      <c r="B40" s="190">
        <v>4</v>
      </c>
      <c r="C40" s="190">
        <v>25</v>
      </c>
      <c r="D40" s="190">
        <v>25</v>
      </c>
      <c r="E40" s="190">
        <v>54</v>
      </c>
    </row>
    <row r="41" spans="1:5" x14ac:dyDescent="0.25">
      <c r="A41" t="s">
        <v>1219</v>
      </c>
      <c r="B41" s="190">
        <v>25</v>
      </c>
      <c r="C41" s="190">
        <v>150</v>
      </c>
      <c r="D41" s="190">
        <v>150</v>
      </c>
      <c r="E41" s="190">
        <v>325</v>
      </c>
    </row>
    <row r="42" spans="1:5" x14ac:dyDescent="0.25">
      <c r="A42" t="s">
        <v>1637</v>
      </c>
      <c r="B42" s="190">
        <f>SUM(B39:B41)</f>
        <v>35</v>
      </c>
      <c r="C42" s="190">
        <f t="shared" ref="C42:E42" si="5">SUM(C39:C41)</f>
        <v>200</v>
      </c>
      <c r="D42" s="190">
        <f t="shared" si="5"/>
        <v>190</v>
      </c>
      <c r="E42" s="190">
        <f t="shared" si="5"/>
        <v>425</v>
      </c>
    </row>
    <row r="44" spans="1:5" x14ac:dyDescent="0.25">
      <c r="A44" t="s">
        <v>1641</v>
      </c>
    </row>
    <row r="190" spans="1:1" x14ac:dyDescent="0.25">
      <c r="A190" t="s">
        <v>1640</v>
      </c>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Top-Line Comparisons</vt:lpstr>
      <vt:lpstr>Phased Funding</vt:lpstr>
      <vt:lpstr>Phased Funding Direct Compariso</vt:lpstr>
      <vt:lpstr>Project List</vt:lpstr>
      <vt:lpstr>Transit Projects by Phasing</vt:lpstr>
      <vt:lpstr>Frequencies and Spans</vt:lpstr>
      <vt:lpstr>Supporting Policies &amp; Programs</vt:lpstr>
      <vt:lpstr>'Frequencies and Spans'!Print_Area</vt:lpstr>
      <vt:lpstr>'Frequencies and Spans'!Print_Titles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2016-05-11T22:55:45Z</dcterms:created>
  <dcterms:modified xsi:type="dcterms:W3CDTF">2021-11-04T15:01:00Z</dcterms:modified>
  <cp:category/>
  <cp:contentStatus/>
</cp:coreProperties>
</file>