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4620" windowHeight="6765"/>
  </bookViews>
  <sheets>
    <sheet name="Top-Line Comparisons" sheetId="5" r:id="rId1"/>
    <sheet name="Transit and Highway Capital" sheetId="1" r:id="rId2"/>
    <sheet name="Transit Operations" sheetId="4" r:id="rId3"/>
    <sheet name="Other Measure Allocations" sheetId="2" r:id="rId4"/>
    <sheet name="Local Shares" sheetId="6" r:id="rId5"/>
    <sheet name="Priority Corridors Calculations" sheetId="7" r:id="rId6"/>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5"/>
  <c r="Q25" s="1"/>
  <c r="N25"/>
  <c r="O24" s="1"/>
  <c r="O23"/>
  <c r="O19"/>
  <c r="O17"/>
  <c r="O14"/>
  <c r="N16"/>
  <c r="AP67" i="1"/>
  <c r="AO67"/>
  <c r="AN67"/>
  <c r="AM67"/>
  <c r="AL67"/>
  <c r="AP74"/>
  <c r="AO74"/>
  <c r="AP69"/>
  <c r="AP64"/>
  <c r="AO64"/>
  <c r="AN64"/>
  <c r="AM64"/>
  <c r="AL64"/>
  <c r="G14" i="2"/>
  <c r="D24" i="6"/>
  <c r="C24"/>
  <c r="B22"/>
  <c r="B21"/>
  <c r="B20"/>
  <c r="B19"/>
  <c r="B18"/>
  <c r="B17"/>
  <c r="B16"/>
  <c r="B15"/>
  <c r="B14"/>
  <c r="B13"/>
  <c r="B12"/>
  <c r="B11"/>
  <c r="B10"/>
  <c r="B9"/>
  <c r="B8"/>
  <c r="B7"/>
  <c r="B6"/>
  <c r="B5"/>
  <c r="B4"/>
  <c r="B24" s="1"/>
  <c r="AV5" i="4"/>
  <c r="AV6"/>
  <c r="AV9"/>
  <c r="AV10"/>
  <c r="AV11"/>
  <c r="AV12"/>
  <c r="AV13"/>
  <c r="AV14"/>
  <c r="AV15"/>
  <c r="AV16"/>
  <c r="AV17"/>
  <c r="AV18"/>
  <c r="AV21"/>
  <c r="AV22"/>
  <c r="AV23"/>
  <c r="AV24"/>
  <c r="AV25"/>
  <c r="AV3"/>
  <c r="AW3" s="1"/>
  <c r="AW25"/>
  <c r="AU25"/>
  <c r="AW24"/>
  <c r="AU24"/>
  <c r="AU23"/>
  <c r="AW23" s="1"/>
  <c r="AW22"/>
  <c r="AU22"/>
  <c r="AU21"/>
  <c r="AW21" s="1"/>
  <c r="AW18"/>
  <c r="AU18"/>
  <c r="AU17"/>
  <c r="AW17" s="1"/>
  <c r="AW16"/>
  <c r="AU16"/>
  <c r="AU15"/>
  <c r="AW15" s="1"/>
  <c r="AW14"/>
  <c r="AU14"/>
  <c r="AU13"/>
  <c r="AW13" s="1"/>
  <c r="AW12"/>
  <c r="AU12"/>
  <c r="AU11"/>
  <c r="AW11" s="1"/>
  <c r="AW10"/>
  <c r="AU10"/>
  <c r="AU9"/>
  <c r="AW9" s="1"/>
  <c r="AW6"/>
  <c r="AU6"/>
  <c r="AU5"/>
  <c r="AW5" s="1"/>
  <c r="AU3"/>
  <c r="AP65" i="1"/>
  <c r="AO65"/>
  <c r="AN65"/>
  <c r="AM65"/>
  <c r="AL65"/>
  <c r="F35" i="7"/>
  <c r="F33"/>
  <c r="F22" i="6"/>
  <c r="F21"/>
  <c r="F20"/>
  <c r="F19"/>
  <c r="F18"/>
  <c r="F17"/>
  <c r="F16"/>
  <c r="F15"/>
  <c r="F14"/>
  <c r="F13"/>
  <c r="F12"/>
  <c r="F11"/>
  <c r="F10"/>
  <c r="F9"/>
  <c r="F8"/>
  <c r="F7"/>
  <c r="F6"/>
  <c r="F5"/>
  <c r="F4"/>
  <c r="H24"/>
  <c r="G24"/>
  <c r="F24"/>
  <c r="F14" i="2"/>
  <c r="AO6" i="4"/>
  <c r="AN6"/>
  <c r="AM6"/>
  <c r="AL30"/>
  <c r="AK30"/>
  <c r="AJ30"/>
  <c r="AI30"/>
  <c r="AM25"/>
  <c r="AM24"/>
  <c r="AM23"/>
  <c r="AM22"/>
  <c r="AM21"/>
  <c r="AM18"/>
  <c r="AM17"/>
  <c r="AM16"/>
  <c r="AM15"/>
  <c r="AM14"/>
  <c r="AM13"/>
  <c r="AM12"/>
  <c r="AM11"/>
  <c r="AM10"/>
  <c r="AM9"/>
  <c r="AM5"/>
  <c r="AM3"/>
  <c r="AO3" s="1"/>
  <c r="AN5"/>
  <c r="AN9"/>
  <c r="AN10"/>
  <c r="AN11"/>
  <c r="AN12"/>
  <c r="AN13"/>
  <c r="AN14"/>
  <c r="AN15"/>
  <c r="AN16"/>
  <c r="AN17"/>
  <c r="AN18"/>
  <c r="AN21"/>
  <c r="AN22"/>
  <c r="AN23"/>
  <c r="AN24"/>
  <c r="AN25"/>
  <c r="AN3"/>
  <c r="AJ69" i="1"/>
  <c r="AD67"/>
  <c r="AE67"/>
  <c r="AD65"/>
  <c r="AE65"/>
  <c r="AF65"/>
  <c r="AG65"/>
  <c r="AH65"/>
  <c r="AI65"/>
  <c r="AJ65"/>
  <c r="AD64"/>
  <c r="AE64"/>
  <c r="AF64"/>
  <c r="AF67" s="1"/>
  <c r="AG64"/>
  <c r="AG67" s="1"/>
  <c r="AH64"/>
  <c r="AH67" s="1"/>
  <c r="AI64"/>
  <c r="AI67" s="1"/>
  <c r="AI74" s="1"/>
  <c r="AJ64"/>
  <c r="AJ67" s="1"/>
  <c r="R23" i="5" l="1"/>
  <c r="R24"/>
  <c r="R19"/>
  <c r="R20"/>
  <c r="R17"/>
  <c r="R18"/>
  <c r="R14"/>
  <c r="R16"/>
  <c r="O16"/>
  <c r="O18"/>
  <c r="O25" s="1"/>
  <c r="O20"/>
  <c r="AO5" i="4"/>
  <c r="AO10"/>
  <c r="AO12"/>
  <c r="AO14"/>
  <c r="AO16"/>
  <c r="AO18"/>
  <c r="AO22"/>
  <c r="AO24"/>
  <c r="AO9"/>
  <c r="AO11"/>
  <c r="AO13"/>
  <c r="AO15"/>
  <c r="AO17"/>
  <c r="AO21"/>
  <c r="AO23"/>
  <c r="AO25"/>
  <c r="AJ74" i="1"/>
  <c r="T24" i="6"/>
  <c r="S24"/>
  <c r="R24"/>
  <c r="P24"/>
  <c r="O24"/>
  <c r="N24"/>
  <c r="AF5" i="4"/>
  <c r="AG5" s="1"/>
  <c r="AF9"/>
  <c r="AG9" s="1"/>
  <c r="AF10"/>
  <c r="AG10" s="1"/>
  <c r="AF11"/>
  <c r="AF12"/>
  <c r="AG12" s="1"/>
  <c r="AF13"/>
  <c r="AG13" s="1"/>
  <c r="AF14"/>
  <c r="AG14" s="1"/>
  <c r="AF15"/>
  <c r="AF16"/>
  <c r="AG16" s="1"/>
  <c r="AF17"/>
  <c r="AG17" s="1"/>
  <c r="AF18"/>
  <c r="AG18" s="1"/>
  <c r="AF19"/>
  <c r="AF20"/>
  <c r="AG20" s="1"/>
  <c r="AF21"/>
  <c r="AG21" s="1"/>
  <c r="AF22"/>
  <c r="AG22" s="1"/>
  <c r="AF23"/>
  <c r="AF24"/>
  <c r="AG24" s="1"/>
  <c r="AF25"/>
  <c r="AG25" s="1"/>
  <c r="AF3"/>
  <c r="AG3" s="1"/>
  <c r="AB30"/>
  <c r="AC30"/>
  <c r="AD30"/>
  <c r="AA30"/>
  <c r="AE5"/>
  <c r="AE9"/>
  <c r="AE10"/>
  <c r="AE11"/>
  <c r="AG11" s="1"/>
  <c r="AE12"/>
  <c r="AE13"/>
  <c r="AE14"/>
  <c r="AE15"/>
  <c r="AG15" s="1"/>
  <c r="AE16"/>
  <c r="AE17"/>
  <c r="AE18"/>
  <c r="AE19"/>
  <c r="AG19" s="1"/>
  <c r="AE20"/>
  <c r="AE21"/>
  <c r="AE22"/>
  <c r="AE23"/>
  <c r="AG23" s="1"/>
  <c r="AE24"/>
  <c r="AE25"/>
  <c r="AE3"/>
  <c r="W77" i="1"/>
  <c r="AC69"/>
  <c r="W65"/>
  <c r="Y65"/>
  <c r="Z65"/>
  <c r="AA65"/>
  <c r="AB65"/>
  <c r="AC65"/>
  <c r="W64"/>
  <c r="W67" s="1"/>
  <c r="W74" s="1"/>
  <c r="Y64"/>
  <c r="Z64"/>
  <c r="Z67" s="1"/>
  <c r="AA64"/>
  <c r="AA67" s="1"/>
  <c r="AB64"/>
  <c r="AB67" s="1"/>
  <c r="AB74" s="1"/>
  <c r="AC64"/>
  <c r="E64"/>
  <c r="F64"/>
  <c r="G64"/>
  <c r="H64"/>
  <c r="I64"/>
  <c r="J64"/>
  <c r="K64"/>
  <c r="L64"/>
  <c r="M64"/>
  <c r="N64"/>
  <c r="O64"/>
  <c r="P64"/>
  <c r="Q64"/>
  <c r="R64"/>
  <c r="S64"/>
  <c r="T64"/>
  <c r="U64"/>
  <c r="V64"/>
  <c r="D64"/>
  <c r="C25" i="5"/>
  <c r="K16"/>
  <c r="K25" s="1"/>
  <c r="L17" s="1"/>
  <c r="R25" l="1"/>
  <c r="AC67" i="1"/>
  <c r="AC74" s="1"/>
  <c r="Y67"/>
  <c r="L24" i="5"/>
  <c r="L20"/>
  <c r="L18"/>
  <c r="L16"/>
  <c r="L14"/>
  <c r="L25" s="1"/>
  <c r="L23"/>
  <c r="L19"/>
  <c r="L24" i="6"/>
  <c r="K24"/>
  <c r="E14" i="2"/>
  <c r="H24" i="5"/>
  <c r="H18"/>
  <c r="H17"/>
  <c r="H16"/>
  <c r="H25" s="1"/>
  <c r="I25" s="1"/>
  <c r="J5" i="6" l="1"/>
  <c r="J9"/>
  <c r="J13"/>
  <c r="J17"/>
  <c r="J21"/>
  <c r="J6"/>
  <c r="J10"/>
  <c r="J14"/>
  <c r="J18"/>
  <c r="J22"/>
  <c r="J7"/>
  <c r="J11"/>
  <c r="J15"/>
  <c r="J19"/>
  <c r="J4"/>
  <c r="J8"/>
  <c r="J12"/>
  <c r="J16"/>
  <c r="J20"/>
  <c r="I24" i="5"/>
  <c r="I18"/>
  <c r="I16"/>
  <c r="I23"/>
  <c r="I14"/>
  <c r="T30" i="4"/>
  <c r="U30"/>
  <c r="V30"/>
  <c r="S30"/>
  <c r="X4"/>
  <c r="X9"/>
  <c r="X10"/>
  <c r="Y10" s="1"/>
  <c r="X11"/>
  <c r="X12"/>
  <c r="X13"/>
  <c r="X14"/>
  <c r="Y14" s="1"/>
  <c r="X15"/>
  <c r="X16"/>
  <c r="X17"/>
  <c r="X18"/>
  <c r="Y18" s="1"/>
  <c r="X19"/>
  <c r="X20"/>
  <c r="X21"/>
  <c r="X22"/>
  <c r="Y22" s="1"/>
  <c r="X23"/>
  <c r="X24"/>
  <c r="X25"/>
  <c r="X3"/>
  <c r="Y3" s="1"/>
  <c r="W4"/>
  <c r="W9"/>
  <c r="W10"/>
  <c r="W11"/>
  <c r="Y11" s="1"/>
  <c r="W12"/>
  <c r="W13"/>
  <c r="W14"/>
  <c r="W15"/>
  <c r="Y15" s="1"/>
  <c r="W16"/>
  <c r="W17"/>
  <c r="W18"/>
  <c r="W19"/>
  <c r="Y19" s="1"/>
  <c r="W20"/>
  <c r="W21"/>
  <c r="Y21" s="1"/>
  <c r="W22"/>
  <c r="W23"/>
  <c r="Y23" s="1"/>
  <c r="W24"/>
  <c r="W25"/>
  <c r="W3"/>
  <c r="U71" i="1"/>
  <c r="V71"/>
  <c r="V69"/>
  <c r="P65"/>
  <c r="Q65"/>
  <c r="R65"/>
  <c r="S65"/>
  <c r="S67" s="1"/>
  <c r="T65"/>
  <c r="U65"/>
  <c r="V65"/>
  <c r="V67" s="1"/>
  <c r="V74" s="1"/>
  <c r="P67"/>
  <c r="P74" s="1"/>
  <c r="R67"/>
  <c r="T67"/>
  <c r="D14" i="2"/>
  <c r="P4" i="4"/>
  <c r="P7"/>
  <c r="P8"/>
  <c r="P10"/>
  <c r="P11"/>
  <c r="P12"/>
  <c r="P13"/>
  <c r="P14"/>
  <c r="P15"/>
  <c r="P16"/>
  <c r="P17"/>
  <c r="P18"/>
  <c r="P19"/>
  <c r="P20"/>
  <c r="P21"/>
  <c r="P22"/>
  <c r="P23"/>
  <c r="P24"/>
  <c r="P25"/>
  <c r="P26"/>
  <c r="P27"/>
  <c r="P3"/>
  <c r="O4"/>
  <c r="Q4" s="1"/>
  <c r="O7"/>
  <c r="O8"/>
  <c r="O10"/>
  <c r="O11"/>
  <c r="Q11" s="1"/>
  <c r="O12"/>
  <c r="O13"/>
  <c r="O14"/>
  <c r="O15"/>
  <c r="Q15" s="1"/>
  <c r="O16"/>
  <c r="O17"/>
  <c r="O18"/>
  <c r="O19"/>
  <c r="Q19" s="1"/>
  <c r="O20"/>
  <c r="O21"/>
  <c r="O22"/>
  <c r="Q22" s="1"/>
  <c r="O23"/>
  <c r="Q23" s="1"/>
  <c r="O24"/>
  <c r="O25"/>
  <c r="O26"/>
  <c r="Q26" s="1"/>
  <c r="O27"/>
  <c r="Q27" s="1"/>
  <c r="O3"/>
  <c r="H8"/>
  <c r="I8" s="1"/>
  <c r="H10"/>
  <c r="H11"/>
  <c r="H12"/>
  <c r="H13"/>
  <c r="H14"/>
  <c r="H15"/>
  <c r="H16"/>
  <c r="H17"/>
  <c r="H18"/>
  <c r="H19"/>
  <c r="H20"/>
  <c r="H21"/>
  <c r="H22"/>
  <c r="H23"/>
  <c r="H24"/>
  <c r="H25"/>
  <c r="H26"/>
  <c r="H27"/>
  <c r="H7"/>
  <c r="G8"/>
  <c r="G10"/>
  <c r="I10" s="1"/>
  <c r="G11"/>
  <c r="G12"/>
  <c r="G13"/>
  <c r="G14"/>
  <c r="G15"/>
  <c r="G16"/>
  <c r="G17"/>
  <c r="G18"/>
  <c r="G19"/>
  <c r="G20"/>
  <c r="G21"/>
  <c r="G22"/>
  <c r="G23"/>
  <c r="G24"/>
  <c r="G25"/>
  <c r="G26"/>
  <c r="G27"/>
  <c r="G7"/>
  <c r="C14" i="2"/>
  <c r="B14"/>
  <c r="D30" i="4"/>
  <c r="E30"/>
  <c r="F30"/>
  <c r="K30"/>
  <c r="L30"/>
  <c r="M30"/>
  <c r="N30"/>
  <c r="C30"/>
  <c r="K65" i="1"/>
  <c r="K67" s="1"/>
  <c r="L65"/>
  <c r="M65"/>
  <c r="N65"/>
  <c r="N67" s="1"/>
  <c r="N74" s="1"/>
  <c r="O65"/>
  <c r="O67" s="1"/>
  <c r="O74" s="1"/>
  <c r="E65"/>
  <c r="F65"/>
  <c r="G65"/>
  <c r="H65"/>
  <c r="D65"/>
  <c r="Q18" i="4" l="1"/>
  <c r="Q14"/>
  <c r="Q10"/>
  <c r="Y25"/>
  <c r="Y17"/>
  <c r="Y13"/>
  <c r="Y9"/>
  <c r="Y24"/>
  <c r="Y20"/>
  <c r="Y16"/>
  <c r="Y12"/>
  <c r="Y4"/>
  <c r="I7"/>
  <c r="I26"/>
  <c r="I24"/>
  <c r="I22"/>
  <c r="I20"/>
  <c r="I18"/>
  <c r="I16"/>
  <c r="I14"/>
  <c r="I12"/>
  <c r="Q25"/>
  <c r="Q21"/>
  <c r="Q17"/>
  <c r="Q13"/>
  <c r="Q8"/>
  <c r="I27"/>
  <c r="I25"/>
  <c r="I23"/>
  <c r="I21"/>
  <c r="I19"/>
  <c r="I17"/>
  <c r="I15"/>
  <c r="I13"/>
  <c r="I11"/>
  <c r="Q3"/>
  <c r="Q24"/>
  <c r="Q20"/>
  <c r="Q16"/>
  <c r="Q12"/>
  <c r="Q7"/>
  <c r="U67" i="1"/>
  <c r="U74" s="1"/>
  <c r="Q67"/>
  <c r="Q74" s="1"/>
  <c r="L67"/>
  <c r="M67"/>
  <c r="I17" i="5"/>
  <c r="H67" i="1"/>
  <c r="H74" s="1"/>
  <c r="G67"/>
  <c r="G74" s="1"/>
  <c r="F67"/>
  <c r="E67"/>
  <c r="D67"/>
  <c r="J24" i="6"/>
</calcChain>
</file>

<file path=xl/sharedStrings.xml><?xml version="1.0" encoding="utf-8"?>
<sst xmlns="http://schemas.openxmlformats.org/spreadsheetml/2006/main" count="608" uniqueCount="257">
  <si>
    <t>Route Description</t>
  </si>
  <si>
    <t>RTP Cost (2014 $millions)</t>
  </si>
  <si>
    <t xml:space="preserve">Net Need (2015 $millions) </t>
  </si>
  <si>
    <t>Proposed (2015 $millions)</t>
  </si>
  <si>
    <t xml:space="preserve">Cost (2015 $millions) </t>
  </si>
  <si>
    <t>TransNet II Plan of Finance Capacity (2015 $millions)</t>
  </si>
  <si>
    <t>SR 56</t>
  </si>
  <si>
    <t>Option A</t>
  </si>
  <si>
    <t>Option B</t>
  </si>
  <si>
    <t>Route</t>
  </si>
  <si>
    <t>Blue and Orange Lines</t>
  </si>
  <si>
    <t>Increased Frequencies</t>
  </si>
  <si>
    <t>Annual Operating Costs (2015 $millions)</t>
  </si>
  <si>
    <t>Annual Fare Recovery (2015 $millions)</t>
  </si>
  <si>
    <t>Annual Subsidy (2015 $millions)</t>
  </si>
  <si>
    <t>Expenditure</t>
  </si>
  <si>
    <t>Open Space - Land Acquisition</t>
  </si>
  <si>
    <t>Transit Operations - Specialized Grants</t>
  </si>
  <si>
    <t>Mode</t>
  </si>
  <si>
    <t>Highway</t>
  </si>
  <si>
    <t>2C to 4C from Mapleview to Dye Road</t>
  </si>
  <si>
    <t>SR 67</t>
  </si>
  <si>
    <t xml:space="preserve">Highway </t>
  </si>
  <si>
    <t>SR 78</t>
  </si>
  <si>
    <t>4F to 6F from I-5 to I-15</t>
  </si>
  <si>
    <t>2HOV from I-5 to I-15</t>
  </si>
  <si>
    <t>SR 94</t>
  </si>
  <si>
    <t>2HOV from I-5 to I-805</t>
  </si>
  <si>
    <t>2ML from SR 125 to I-805</t>
  </si>
  <si>
    <t>SR 52</t>
  </si>
  <si>
    <t>I-5</t>
  </si>
  <si>
    <t>8F to 8F+2ML, SR 905 to SR 54</t>
  </si>
  <si>
    <t>8F to 10F+2ML, SR 54 to SR15</t>
  </si>
  <si>
    <t>8F/14F+2ML to 8F/14F+4ML, Merge to SR 56</t>
  </si>
  <si>
    <t>8F+2ML to 8F+4ML, SR 56 to SR 78</t>
  </si>
  <si>
    <t>SR-15</t>
  </si>
  <si>
    <t>6F to 8F+2ML from I-5 to SR 94</t>
  </si>
  <si>
    <t>SR-52</t>
  </si>
  <si>
    <t>4F to 6F from I-5 to I-805</t>
  </si>
  <si>
    <t>4F to 6F from Mast Blvd to SR 125</t>
  </si>
  <si>
    <t>SR-94</t>
  </si>
  <si>
    <t>4F to 6F, SR 125 to Avocado Blvd</t>
  </si>
  <si>
    <t>Highway Connector</t>
  </si>
  <si>
    <t>I-5/SR 78 HOV Connectors</t>
  </si>
  <si>
    <t>S to E, W to N, N to E, W to S</t>
  </si>
  <si>
    <t>I-805/SR 15 HOV Connectors</t>
  </si>
  <si>
    <t>South to South and North to North</t>
  </si>
  <si>
    <t>I-15/SR 78 HOV Connectors</t>
  </si>
  <si>
    <t>East to South and North to West</t>
  </si>
  <si>
    <t>SR 94/I-805 HOV Connectors (inc 805 Widening to accommodate)</t>
  </si>
  <si>
    <t>North to West and East to South</t>
  </si>
  <si>
    <t>SR 94/SR 15 HOV Connectors</t>
  </si>
  <si>
    <t>South to West and East to North</t>
  </si>
  <si>
    <t>SR 52/I-805 HOV Connector</t>
  </si>
  <si>
    <t>West to North and South to East</t>
  </si>
  <si>
    <t>I-5/SR 78 Connectors</t>
  </si>
  <si>
    <t>North to East and West to South</t>
  </si>
  <si>
    <t>I-5/SR 56 GP Connectors</t>
  </si>
  <si>
    <t>Transit - Bus</t>
  </si>
  <si>
    <t>SR 94 Centerline Station</t>
  </si>
  <si>
    <t>Transit Station near 27th Street</t>
  </si>
  <si>
    <t>Transit - Aerial Tram</t>
  </si>
  <si>
    <t>Pacific Beach Skyway</t>
  </si>
  <si>
    <t>Mid-Coast Balboa station to Pacific Beach</t>
  </si>
  <si>
    <t>Sorrento Valley Skyway</t>
  </si>
  <si>
    <t>Mid-Coast UCSD station to Sorrento Mesa via Sorrento Valley Coaster station</t>
  </si>
  <si>
    <t>Transit - Rail</t>
  </si>
  <si>
    <t>Sorrento Vallety Station</t>
  </si>
  <si>
    <t>Relocation</t>
  </si>
  <si>
    <t>Purple Line Ph1</t>
  </si>
  <si>
    <t>San Ysidro to Kearny Mesa</t>
  </si>
  <si>
    <t>COASTER - Stations</t>
  </si>
  <si>
    <t>Camp Pendleton, Fairgrounds, Convention Ctr</t>
  </si>
  <si>
    <t>LOSSAN - Double Tracking</t>
  </si>
  <si>
    <t>Various Locations</t>
  </si>
  <si>
    <t>Local Bus Improvements</t>
  </si>
  <si>
    <t>Bus Maintenance Facilities</t>
  </si>
  <si>
    <t>System expansion maintenance</t>
  </si>
  <si>
    <t>Rapid 2</t>
  </si>
  <si>
    <t>North Park to Downtown</t>
  </si>
  <si>
    <t>Rapid 10</t>
  </si>
  <si>
    <t>La Mesa to Ocean Beach</t>
  </si>
  <si>
    <t>Rapid 11</t>
  </si>
  <si>
    <t>Spring Valley to SDSU via Downtown</t>
  </si>
  <si>
    <t>Rapid 28</t>
  </si>
  <si>
    <t>Pt Loma to Kearny Mesa via Old Town</t>
  </si>
  <si>
    <t>Rapid 30</t>
  </si>
  <si>
    <t>Old Town to Sorrento Mesa via Beaches</t>
  </si>
  <si>
    <t>Rapid 41</t>
  </si>
  <si>
    <t>Fashion Valley to UTC via Linda Vista</t>
  </si>
  <si>
    <t>Rapid 90</t>
  </si>
  <si>
    <t>SR 94 Corridor Express Service: El Cajon Transit Ctr to SD Airport via Downtown</t>
  </si>
  <si>
    <t>Rapid 120</t>
  </si>
  <si>
    <t>Downtown to Kearny Mesa</t>
  </si>
  <si>
    <t>Rapid 440</t>
  </si>
  <si>
    <t>Carlsbad to Escondido via PAR Corridor</t>
  </si>
  <si>
    <t>Rapid 473</t>
  </si>
  <si>
    <t>Oceanside to UTC via Hwy 101 &amp; Carmel Vlly</t>
  </si>
  <si>
    <t>Rapid 550</t>
  </si>
  <si>
    <t>SDSU to Palomar Station via Southeast</t>
  </si>
  <si>
    <t>Rapid 635</t>
  </si>
  <si>
    <t>Eastlake to Palomar Trolley</t>
  </si>
  <si>
    <t>Rapid 638</t>
  </si>
  <si>
    <t>Iris Trolley to Otay Mesa</t>
  </si>
  <si>
    <t>Rapid 640A/B</t>
  </si>
  <si>
    <t>South I-5 Corridor Rapid Express Services: San Ysidro to Old Town via Downtown SD/Iris to Kearny Mesa via Downtown SD</t>
  </si>
  <si>
    <t>Rapid 870/890</t>
  </si>
  <si>
    <t>SR 52 Corridor Rapid Express Services:</t>
  </si>
  <si>
    <t>Rapid 910</t>
  </si>
  <si>
    <t>Coronado to Downtown</t>
  </si>
  <si>
    <t>Highway Total</t>
  </si>
  <si>
    <t>Transit Total</t>
  </si>
  <si>
    <t>Local Bus Services</t>
  </si>
  <si>
    <t>El Cajon to SD Airport</t>
  </si>
  <si>
    <t>San Ysidro to Old Town/Iris to Kearny Mesa</t>
  </si>
  <si>
    <t>SR 52 Corridor Rapid Express Services: El Cajon/Santee to Kearny Mesa and UTC/Sorrento Mesa</t>
  </si>
  <si>
    <t>El Cajon/Santee to Kearny Mesa and UTC/Sorrento Mesa</t>
  </si>
  <si>
    <t>Total</t>
  </si>
  <si>
    <t>Local Gov't Share</t>
  </si>
  <si>
    <t>Independent Oversight</t>
  </si>
  <si>
    <t>Active Transportation</t>
  </si>
  <si>
    <t>Rail Grade Separation Safety Grant Program</t>
  </si>
  <si>
    <t>Environmental/Community Enhancement Grants</t>
  </si>
  <si>
    <t>Clean Energy and Technology Grants</t>
  </si>
  <si>
    <t>Administration</t>
  </si>
  <si>
    <t>Overall Total (Before Matching Funds and Financing)</t>
  </si>
  <si>
    <t>Matching Highway Funds</t>
  </si>
  <si>
    <t>Matching Transit Funds</t>
  </si>
  <si>
    <t>Highway Financing Costs</t>
  </si>
  <si>
    <t>Transit Financing Costs</t>
  </si>
  <si>
    <t>Total Capital Costs</t>
  </si>
  <si>
    <t>Local Interchanges (SANDAG-designated)</t>
  </si>
  <si>
    <t>Rail Grade Separations (SANDAG-designated)</t>
  </si>
  <si>
    <t>Years of Service</t>
  </si>
  <si>
    <t>Baseline Start Date</t>
  </si>
  <si>
    <t>Service Start Date for Project</t>
  </si>
  <si>
    <t>Hybrid</t>
  </si>
  <si>
    <t>Arterial Traffic Signal Synchronization Grant Program</t>
  </si>
  <si>
    <t>Hybrid Plan</t>
  </si>
  <si>
    <t>I-8</t>
  </si>
  <si>
    <t>4F/6F to 6F from 2nd St to Los Coches</t>
  </si>
  <si>
    <t>SR 94/SR 125 Connectors</t>
  </si>
  <si>
    <t>South to East and West to North</t>
  </si>
  <si>
    <t>Grade Separation</t>
  </si>
  <si>
    <t>Sorrento Vallety Crossing</t>
  </si>
  <si>
    <t>First/Last Mile Transit Connections</t>
  </si>
  <si>
    <t>COASTER</t>
  </si>
  <si>
    <t>Camp Pendleton, Fairgrounds (incl. San Dieguito River Bridge Double Track)</t>
  </si>
  <si>
    <t>Technology Enhancements</t>
  </si>
  <si>
    <t>Transit Priority Measures, Fare and Customer Service System Upgrades</t>
  </si>
  <si>
    <t>Transit - Multimodal</t>
  </si>
  <si>
    <t>Transit - General</t>
  </si>
  <si>
    <t>San Ysidro ITC</t>
  </si>
  <si>
    <t>Phases 1 and 2</t>
  </si>
  <si>
    <t>Airport ITC</t>
  </si>
  <si>
    <t>Intermodal connection to airport</t>
  </si>
  <si>
    <t>COASTER Quiet Zones</t>
  </si>
  <si>
    <t>Advanced Transit Services</t>
  </si>
  <si>
    <t>n/a</t>
  </si>
  <si>
    <t>Top-Line Comparisons for Proposed Ballot Measre Alternatives</t>
  </si>
  <si>
    <t>Alternative A</t>
  </si>
  <si>
    <t>Alternative B</t>
  </si>
  <si>
    <t>Hybrid Scenario</t>
  </si>
  <si>
    <t>40-year Millions in 2015$</t>
  </si>
  <si>
    <t>Percent</t>
  </si>
  <si>
    <t>Open Space</t>
  </si>
  <si>
    <t>Water</t>
  </si>
  <si>
    <t>N/A</t>
  </si>
  <si>
    <t>Highways</t>
  </si>
  <si>
    <t>Transit Capital and Operations</t>
  </si>
  <si>
    <t>Local Infrastructure/ Grade Separations Grant Program</t>
  </si>
  <si>
    <t xml:space="preserve">Arterial Traffic Signal Synchronization Grant Program </t>
  </si>
  <si>
    <t>Rail Grade Separation Program</t>
  </si>
  <si>
    <t>Local Interchanges</t>
  </si>
  <si>
    <t>Clean Energy and Technology Grant Program</t>
  </si>
  <si>
    <t>Administration and Independent Oversight</t>
  </si>
  <si>
    <t xml:space="preserve"> - http://sandag.org/uploads/meetingid/meetingid_4266_20386.pdf</t>
  </si>
  <si>
    <t xml:space="preserve"> - http://www.sandag.org/uploads/meetingid/meetingid_4265_20262.pdf</t>
  </si>
  <si>
    <t>Refined Hybrid</t>
  </si>
  <si>
    <t>Revised Hybrid</t>
  </si>
  <si>
    <t>Jurisdiction</t>
  </si>
  <si>
    <t>% Share</t>
  </si>
  <si>
    <t>40-year total (2015 $millions)</t>
  </si>
  <si>
    <t>2017- First Year Allocation ($thousands)</t>
  </si>
  <si>
    <t>Carlsbad</t>
  </si>
  <si>
    <t>Chula Vista</t>
  </si>
  <si>
    <t>Coronado</t>
  </si>
  <si>
    <t>Del Mar</t>
  </si>
  <si>
    <t>El Cajon</t>
  </si>
  <si>
    <t>Encinitas</t>
  </si>
  <si>
    <t>Escondido</t>
  </si>
  <si>
    <t>Imperial Beach</t>
  </si>
  <si>
    <t>La Mesa</t>
  </si>
  <si>
    <t>Lemon Grove</t>
  </si>
  <si>
    <t>National City</t>
  </si>
  <si>
    <t>Oceanside</t>
  </si>
  <si>
    <t>Poway</t>
  </si>
  <si>
    <t>San Diego</t>
  </si>
  <si>
    <t>San Marcos</t>
  </si>
  <si>
    <t>Santee</t>
  </si>
  <si>
    <t>Solana Beach</t>
  </si>
  <si>
    <t>Vista</t>
  </si>
  <si>
    <t>County</t>
  </si>
  <si>
    <t>Totals:</t>
  </si>
  <si>
    <t xml:space="preserve"> - http://www.sandag.org/uploads/meetingid/meetingid_4278_20443.pdf</t>
  </si>
  <si>
    <t>Vehicle Replacement</t>
  </si>
  <si>
    <t>Replacement of rail vehicles</t>
  </si>
  <si>
    <t>New BRT and bus vehicle replacement</t>
  </si>
  <si>
    <t>Mobility Hubs, Transportation Network Connections</t>
  </si>
  <si>
    <t>Transit Stations</t>
  </si>
  <si>
    <t>Expanded Parking</t>
  </si>
  <si>
    <t>Enhanced Bus Services</t>
  </si>
  <si>
    <t>Funding to Advance Transit Operations</t>
  </si>
  <si>
    <t>%Share</t>
  </si>
  <si>
    <t>Plan B</t>
  </si>
  <si>
    <t>None</t>
  </si>
  <si>
    <t>Final Draft Expenditure Plan</t>
  </si>
  <si>
    <t>State of Good Repair improvements, including Del Mar Bluffs stabilization and bridge replacement</t>
  </si>
  <si>
    <t>COASTER &amp; SPRINTER</t>
  </si>
  <si>
    <t>Vehicle Replacement to support COASTER, SPRINTER and Feeder Bus Service</t>
  </si>
  <si>
    <t>COASTER and SPRINTER</t>
  </si>
  <si>
    <t>Enhanced Rail Services</t>
  </si>
  <si>
    <t>Final Draft</t>
  </si>
  <si>
    <t>2017- First Year Allocation ($millions)</t>
  </si>
  <si>
    <t>2015 Regional Plan</t>
  </si>
  <si>
    <t>RTP Phasing Period</t>
  </si>
  <si>
    <t>2021-2035</t>
  </si>
  <si>
    <t>2020 (15 minute frequencies), 2021-2035 (10 minute frequencies)</t>
  </si>
  <si>
    <t>Not in Regional Plan</t>
  </si>
  <si>
    <t>2036-2050</t>
  </si>
  <si>
    <t>Not in Regional Plan; 2021-2035 for Mid-Coast Trolley extension from UTC to Sorrento Valley</t>
  </si>
  <si>
    <t>Not in Regional Plan; 2036-2050 for new trolley line from Pacific Beach to El Cajon</t>
  </si>
  <si>
    <t>2021-2035; further improvements continue through 2050</t>
  </si>
  <si>
    <t>COASTER: 2020, SPRINTER: 2021-2035; further improvements continue through 2050</t>
  </si>
  <si>
    <t>2021-2035 (UTC-Solana Beach); 2036-2050 (Solana Beach-Oceanside)</t>
  </si>
  <si>
    <t>Delta</t>
  </si>
  <si>
    <t>Same</t>
  </si>
  <si>
    <t>Split difference</t>
  </si>
  <si>
    <t>Accelerated</t>
  </si>
  <si>
    <t>Not in Regional Plan; 2021-2035 for Mid-Coast Trolley extension from UTC to Sorrento Valley; 2036-2050 for new trolley line from Pacific Beach to El Cajon</t>
  </si>
  <si>
    <t>Delay - 2 Years</t>
  </si>
  <si>
    <t>Delay - 1 Year</t>
  </si>
  <si>
    <t>Annual Subsidy Costs for all Priority Corridor Transit Projects</t>
  </si>
  <si>
    <t>Potential Years Accelerated (Assuming all accelerated the same amount).</t>
  </si>
  <si>
    <t>Potential New Phasing: (if accelerated 15.7 years)</t>
  </si>
  <si>
    <t>Priority Corridor Program - Potential Acceleration Scenario (assuming equal accleration for all transit projects)</t>
  </si>
  <si>
    <t xml:space="preserve">According to the operations subsidy figures released for the SANDAG ballot measure, all of the transit projects are expected to go online around 2035, except for the COASTER project, which is expected to come online in 2020.  
However, the ballot measure provides $500 million to advance projects that are within the Priority Corridors program. The annual subsidy needs for all of the transit Priority Corridors programs total $31.8 million.  
The $500 million fund would allow each of these projects to be advanced ten years, and still have funding left over to advance additional transit projects. 
</t>
  </si>
  <si>
    <t xml:space="preserve">Description of Calculations: </t>
  </si>
  <si>
    <t>Expenditure Plan for May 13 Meeting</t>
  </si>
  <si>
    <t>Expenditure Plan for May 13th Meeting</t>
  </si>
  <si>
    <t>Plan for May 13 Meeting</t>
  </si>
  <si>
    <t>May 13 Plan</t>
  </si>
  <si>
    <t>May 13th Plan</t>
  </si>
  <si>
    <r>
      <rPr>
        <b/>
        <u/>
        <sz val="11"/>
        <color theme="1"/>
        <rFont val="Calibri"/>
        <family val="2"/>
        <scheme val="minor"/>
      </rPr>
      <t>Plan A</t>
    </r>
    <r>
      <rPr>
        <u/>
        <sz val="11"/>
        <color theme="1"/>
        <rFont val="Calibri"/>
        <family val="2"/>
        <scheme val="minor"/>
      </rPr>
      <t xml:space="preserve"> </t>
    </r>
  </si>
  <si>
    <t xml:space="preserve"> - http://www.sandag.org/uploads/meetingid/meetingid_4268_20633.pdf.</t>
  </si>
  <si>
    <t>These figures are compiled from SANDAG's five documents outlining ballot measure alternatives.</t>
  </si>
  <si>
    <t xml:space="preserve"> - http://www.sandag.org/uploads/meetingid/meetingid_4279_20573.pdf</t>
  </si>
</sst>
</file>

<file path=xl/styles.xml><?xml version="1.0" encoding="utf-8"?>
<styleSheet xmlns="http://schemas.openxmlformats.org/spreadsheetml/2006/main">
  <numFmts count="8">
    <numFmt numFmtId="42" formatCode="_(&quot;$&quot;* #,##0_);_(&quot;$&quot;* \(#,##0\);_(&quot;$&quot;* &quot;-&quot;_);_(@_)"/>
    <numFmt numFmtId="44" formatCode="_(&quot;$&quot;* #,##0.00_);_(&quot;$&quot;* \(#,##0.00\);_(&quot;$&quot;* &quot;-&quot;??_);_(@_)"/>
    <numFmt numFmtId="164" formatCode="_(&quot;$&quot;* #,##0.0_);_(&quot;$&quot;* \(#,##0.0\);_(&quot;$&quot;* &quot;-&quot;?_);_(@_)"/>
    <numFmt numFmtId="165" formatCode="#,##0.0_);\(#,##0.0\)"/>
    <numFmt numFmtId="166" formatCode="0_);\(0\)"/>
    <numFmt numFmtId="167" formatCode="0.0%"/>
    <numFmt numFmtId="168" formatCode="_(&quot;$&quot;* #,##0_);_(&quot;$&quot;* \(#,##0\);_(&quot;$&quot;* &quot;-&quot;??_);_(@_)"/>
    <numFmt numFmtId="169" formatCode="0.0"/>
  </numFmts>
  <fonts count="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2" borderId="0" xfId="0" applyFill="1"/>
    <xf numFmtId="0" fontId="2" fillId="2" borderId="0" xfId="0" applyFont="1" applyFill="1" applyAlignment="1">
      <alignment wrapText="1"/>
    </xf>
    <xf numFmtId="49" fontId="2" fillId="2" borderId="0" xfId="0" applyNumberFormat="1" applyFont="1" applyFill="1" applyAlignment="1">
      <alignment wrapText="1"/>
    </xf>
    <xf numFmtId="0" fontId="2" fillId="2" borderId="0" xfId="0" applyFont="1" applyFill="1"/>
    <xf numFmtId="0" fontId="3" fillId="2" borderId="0" xfId="0" applyFont="1" applyFill="1" applyBorder="1" applyAlignment="1">
      <alignment horizontal="center"/>
    </xf>
    <xf numFmtId="0" fontId="2" fillId="0" borderId="0" xfId="0" applyFont="1"/>
    <xf numFmtId="0" fontId="4" fillId="0" borderId="0" xfId="0" applyFont="1"/>
    <xf numFmtId="44" fontId="0" fillId="0" borderId="0" xfId="0" applyNumberFormat="1"/>
    <xf numFmtId="164" fontId="0" fillId="0" borderId="0" xfId="0" applyNumberFormat="1"/>
    <xf numFmtId="164" fontId="0" fillId="0" borderId="0" xfId="1" applyNumberFormat="1" applyFont="1"/>
    <xf numFmtId="42" fontId="0" fillId="0" borderId="0" xfId="0" applyNumberFormat="1"/>
    <xf numFmtId="42" fontId="2" fillId="0" borderId="0" xfId="0" applyNumberFormat="1" applyFont="1"/>
    <xf numFmtId="165" fontId="0" fillId="0" borderId="0" xfId="0" applyNumberFormat="1"/>
    <xf numFmtId="37" fontId="0" fillId="0" borderId="0" xfId="0" applyNumberFormat="1"/>
    <xf numFmtId="166" fontId="0" fillId="0" borderId="0" xfId="0" applyNumberFormat="1"/>
    <xf numFmtId="1" fontId="0" fillId="0" borderId="0" xfId="0" applyNumberFormat="1"/>
    <xf numFmtId="166" fontId="2" fillId="0" borderId="0" xfId="0" applyNumberFormat="1" applyFont="1"/>
    <xf numFmtId="1" fontId="2" fillId="0" borderId="0" xfId="0" applyNumberFormat="1" applyFont="1"/>
    <xf numFmtId="164" fontId="2" fillId="0" borderId="0" xfId="0" applyNumberFormat="1" applyFont="1"/>
    <xf numFmtId="1" fontId="2" fillId="0" borderId="0" xfId="0" applyNumberFormat="1" applyFont="1" applyAlignment="1">
      <alignment horizontal="right"/>
    </xf>
    <xf numFmtId="0" fontId="3" fillId="0" borderId="0" xfId="0" applyFont="1"/>
    <xf numFmtId="0" fontId="0" fillId="0" borderId="0" xfId="0" applyAlignment="1">
      <alignment vertical="top"/>
    </xf>
    <xf numFmtId="0" fontId="3" fillId="0" borderId="0" xfId="0" applyFont="1" applyAlignment="1">
      <alignment horizontal="center" vertical="top"/>
    </xf>
    <xf numFmtId="0" fontId="0" fillId="0" borderId="0" xfId="0" applyAlignment="1">
      <alignment wrapText="1"/>
    </xf>
    <xf numFmtId="0" fontId="2" fillId="0" borderId="2" xfId="0" applyFont="1" applyBorder="1" applyAlignment="1">
      <alignment horizontal="right" wrapText="1"/>
    </xf>
    <xf numFmtId="0" fontId="2" fillId="0" borderId="0" xfId="0" applyFont="1" applyAlignment="1">
      <alignment horizontal="right" wrapText="1"/>
    </xf>
    <xf numFmtId="0" fontId="0" fillId="0" borderId="2" xfId="0" applyBorder="1" applyAlignment="1">
      <alignment horizontal="right" wrapText="1"/>
    </xf>
    <xf numFmtId="167" fontId="0" fillId="0" borderId="2" xfId="2" applyNumberFormat="1" applyFont="1" applyBorder="1" applyAlignment="1">
      <alignment horizontal="right" wrapText="1"/>
    </xf>
    <xf numFmtId="0" fontId="0" fillId="0" borderId="0" xfId="0" applyAlignment="1">
      <alignment horizontal="right" wrapText="1"/>
    </xf>
    <xf numFmtId="0" fontId="0" fillId="0" borderId="2" xfId="0" applyBorder="1" applyAlignment="1">
      <alignment vertical="center"/>
    </xf>
    <xf numFmtId="168" fontId="0" fillId="0" borderId="2" xfId="1" applyNumberFormat="1" applyFont="1" applyBorder="1" applyAlignment="1">
      <alignment horizontal="right" vertical="center"/>
    </xf>
    <xf numFmtId="167" fontId="0" fillId="0" borderId="2" xfId="2" applyNumberFormat="1" applyFont="1" applyBorder="1" applyAlignment="1">
      <alignment horizontal="right" vertical="center"/>
    </xf>
    <xf numFmtId="9" fontId="0" fillId="0" borderId="0" xfId="0" applyNumberFormat="1" applyAlignment="1">
      <alignment horizontal="right" vertical="center"/>
    </xf>
    <xf numFmtId="167" fontId="0" fillId="0" borderId="2" xfId="0" applyNumberFormat="1" applyBorder="1" applyAlignment="1">
      <alignment horizontal="right" vertical="center"/>
    </xf>
    <xf numFmtId="10" fontId="0" fillId="0" borderId="0" xfId="0" applyNumberFormat="1" applyAlignment="1">
      <alignment horizontal="right" vertical="center"/>
    </xf>
    <xf numFmtId="168" fontId="0" fillId="0" borderId="2" xfId="1" applyNumberFormat="1" applyFont="1" applyBorder="1" applyAlignment="1">
      <alignment horizontal="right"/>
    </xf>
    <xf numFmtId="167" fontId="0" fillId="0" borderId="2" xfId="2" applyNumberFormat="1" applyFont="1" applyBorder="1" applyAlignment="1">
      <alignment horizontal="right"/>
    </xf>
    <xf numFmtId="0" fontId="0" fillId="0" borderId="0" xfId="0" applyAlignment="1">
      <alignment horizontal="right" vertical="center"/>
    </xf>
    <xf numFmtId="0" fontId="0" fillId="0" borderId="0" xfId="0" applyAlignment="1">
      <alignment vertical="center"/>
    </xf>
    <xf numFmtId="0" fontId="0" fillId="0" borderId="2" xfId="0" applyBorder="1"/>
    <xf numFmtId="44" fontId="0" fillId="0" borderId="0" xfId="1" applyFont="1"/>
    <xf numFmtId="168" fontId="0" fillId="0" borderId="2" xfId="1" applyNumberFormat="1" applyFont="1" applyBorder="1"/>
    <xf numFmtId="0" fontId="0" fillId="0" borderId="0" xfId="0" applyFill="1" applyBorder="1" applyAlignment="1">
      <alignment vertical="center"/>
    </xf>
    <xf numFmtId="167" fontId="0" fillId="0" borderId="2" xfId="0" applyNumberFormat="1" applyBorder="1"/>
    <xf numFmtId="167" fontId="0" fillId="0" borderId="0" xfId="0" applyNumberFormat="1"/>
    <xf numFmtId="167" fontId="2" fillId="0" borderId="0" xfId="0" applyNumberFormat="1" applyFont="1"/>
    <xf numFmtId="42" fontId="0" fillId="0" borderId="0" xfId="1" applyNumberFormat="1" applyFont="1"/>
    <xf numFmtId="42" fontId="4" fillId="0" borderId="0" xfId="0" applyNumberFormat="1" applyFont="1"/>
    <xf numFmtId="42" fontId="0" fillId="0" borderId="0" xfId="1" applyNumberFormat="1" applyFont="1" applyAlignment="1">
      <alignment horizontal="right"/>
    </xf>
    <xf numFmtId="42" fontId="0" fillId="0" borderId="0" xfId="0" applyNumberFormat="1" applyAlignment="1">
      <alignment horizontal="right"/>
    </xf>
    <xf numFmtId="10" fontId="0" fillId="0" borderId="0" xfId="0" applyNumberFormat="1"/>
    <xf numFmtId="10" fontId="2" fillId="0" borderId="0" xfId="0" applyNumberFormat="1" applyFont="1"/>
    <xf numFmtId="0" fontId="2" fillId="0" borderId="0" xfId="0" applyFont="1" applyAlignment="1">
      <alignment horizontal="right"/>
    </xf>
    <xf numFmtId="0" fontId="0" fillId="0" borderId="0" xfId="0" applyNumberFormat="1" applyAlignment="1">
      <alignment horizontal="left"/>
    </xf>
    <xf numFmtId="0" fontId="0" fillId="0" borderId="0" xfId="0" applyNumberFormat="1"/>
    <xf numFmtId="0" fontId="0" fillId="3" borderId="0" xfId="0" applyFill="1" applyBorder="1"/>
    <xf numFmtId="0" fontId="3" fillId="3" borderId="0" xfId="0" applyFont="1" applyFill="1" applyBorder="1"/>
    <xf numFmtId="0" fontId="0" fillId="3" borderId="0" xfId="0" applyFill="1"/>
    <xf numFmtId="0" fontId="2" fillId="3" borderId="0" xfId="0" applyFont="1" applyFill="1" applyBorder="1" applyAlignment="1">
      <alignment wrapText="1"/>
    </xf>
    <xf numFmtId="1" fontId="0" fillId="0" borderId="2" xfId="0" applyNumberFormat="1" applyBorder="1"/>
    <xf numFmtId="0" fontId="0" fillId="0" borderId="2" xfId="0" applyBorder="1" applyAlignment="1">
      <alignment wrapText="1"/>
    </xf>
    <xf numFmtId="0" fontId="0" fillId="0" borderId="0" xfId="0" applyBorder="1"/>
    <xf numFmtId="0" fontId="3" fillId="0" borderId="0" xfId="0" applyFont="1" applyFill="1" applyBorder="1"/>
    <xf numFmtId="1" fontId="0" fillId="0" borderId="0" xfId="0" applyNumberFormat="1" applyBorder="1"/>
    <xf numFmtId="169" fontId="2" fillId="0" borderId="0" xfId="0" applyNumberFormat="1" applyFont="1"/>
    <xf numFmtId="0" fontId="2" fillId="0" borderId="0" xfId="0" applyFont="1" applyAlignment="1">
      <alignment wrapText="1"/>
    </xf>
    <xf numFmtId="0" fontId="0" fillId="0" borderId="1" xfId="0" applyBorder="1"/>
    <xf numFmtId="42" fontId="0" fillId="0" borderId="1" xfId="0" applyNumberFormat="1" applyBorder="1"/>
    <xf numFmtId="42" fontId="0" fillId="0" borderId="1" xfId="1" applyNumberFormat="1" applyFont="1" applyBorder="1"/>
    <xf numFmtId="42" fontId="0" fillId="0" borderId="2" xfId="0" applyNumberFormat="1" applyBorder="1"/>
    <xf numFmtId="42" fontId="0" fillId="0" borderId="2" xfId="0" applyNumberFormat="1" applyBorder="1" applyAlignment="1">
      <alignment horizontal="right"/>
    </xf>
    <xf numFmtId="0" fontId="0" fillId="0" borderId="0" xfId="0" applyFill="1"/>
    <xf numFmtId="0" fontId="2" fillId="0" borderId="0" xfId="0" applyFont="1" applyFill="1"/>
    <xf numFmtId="0" fontId="3" fillId="2" borderId="0" xfId="0" applyFont="1" applyFill="1"/>
    <xf numFmtId="0" fontId="2" fillId="2" borderId="0" xfId="0" applyFont="1" applyFill="1" applyAlignment="1"/>
    <xf numFmtId="0" fontId="2" fillId="2" borderId="0" xfId="0" applyFont="1" applyFill="1" applyAlignment="1">
      <alignment vertical="top" wrapText="1"/>
    </xf>
    <xf numFmtId="0" fontId="0" fillId="2" borderId="0" xfId="0" applyFill="1" applyAlignment="1">
      <alignment vertical="top" wrapText="1"/>
    </xf>
    <xf numFmtId="0" fontId="3" fillId="0" borderId="2" xfId="0" applyFont="1" applyBorder="1" applyAlignment="1">
      <alignment horizontal="center"/>
    </xf>
    <xf numFmtId="0" fontId="0" fillId="0" borderId="2" xfId="0" applyFont="1" applyBorder="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xf>
    <xf numFmtId="0" fontId="3" fillId="0" borderId="4" xfId="0" applyFont="1" applyBorder="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horizontal="center"/>
    </xf>
    <xf numFmtId="0" fontId="0" fillId="2" borderId="1" xfId="0" applyFont="1" applyFill="1" applyBorder="1" applyAlignment="1">
      <alignment horizontal="center"/>
    </xf>
    <xf numFmtId="0" fontId="3"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center"/>
    </xf>
    <xf numFmtId="0" fontId="0" fillId="0" borderId="0" xfId="0" applyAlignment="1">
      <alignment horizontal="left" vertical="top" wrapText="1"/>
    </xf>
    <xf numFmtId="0" fontId="3" fillId="3" borderId="0" xfId="0" applyFont="1" applyFill="1" applyBorder="1" applyAlignment="1">
      <alignment horizontal="center"/>
    </xf>
    <xf numFmtId="0" fontId="2" fillId="0" borderId="0" xfId="0" applyFont="1" applyAlignment="1">
      <alignment horizontal="left" wrapText="1"/>
    </xf>
    <xf numFmtId="0" fontId="2" fillId="3" borderId="0" xfId="0" applyFont="1" applyFill="1" applyAlignment="1">
      <alignment horizontal="left" wrapText="1"/>
    </xf>
    <xf numFmtId="1" fontId="2" fillId="0" borderId="3" xfId="0" applyNumberFormat="1" applyFont="1" applyBorder="1" applyAlignment="1">
      <alignment horizontal="left" wrapText="1"/>
    </xf>
    <xf numFmtId="1" fontId="2" fillId="0" borderId="4" xfId="0" applyNumberFormat="1" applyFont="1" applyBorder="1" applyAlignment="1">
      <alignment horizontal="left" wrapText="1"/>
    </xf>
    <xf numFmtId="0" fontId="3" fillId="2" borderId="0" xfId="0" applyFont="1" applyFill="1" applyAlignment="1">
      <alignment horizontal="left"/>
    </xf>
  </cellXfs>
  <cellStyles count="3">
    <cellStyle name="Currency" xfId="1" builtinId="4"/>
    <cellStyle name="Normal" xfId="0" builtinId="0"/>
    <cellStyle name="Percent" xfId="2" builtinId="5"/>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129539</xdr:colOff>
      <xdr:row>0</xdr:row>
      <xdr:rowOff>60960</xdr:rowOff>
    </xdr:from>
    <xdr:to>
      <xdr:col>0</xdr:col>
      <xdr:colOff>2962274</xdr:colOff>
      <xdr:row>7</xdr:row>
      <xdr:rowOff>14689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29539" y="60960"/>
          <a:ext cx="2832735" cy="12872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9:R33"/>
  <sheetViews>
    <sheetView tabSelected="1" topLeftCell="A4" workbookViewId="0">
      <selection activeCell="A31" sqref="A31"/>
    </sheetView>
  </sheetViews>
  <sheetFormatPr defaultRowHeight="15"/>
  <cols>
    <col min="1" max="1" width="50.28515625" customWidth="1"/>
    <col min="4" max="4" width="1.7109375" customWidth="1"/>
    <col min="7" max="7" width="1.85546875" customWidth="1"/>
    <col min="10" max="10" width="2.28515625" customWidth="1"/>
    <col min="11" max="11" width="12.5703125" bestFit="1" customWidth="1"/>
    <col min="13" max="13" width="1.7109375" customWidth="1"/>
    <col min="14" max="14" width="10.42578125" customWidth="1"/>
    <col min="15" max="15" width="11.42578125" customWidth="1"/>
    <col min="16" max="16" width="3" customWidth="1"/>
  </cols>
  <sheetData>
    <row r="9" spans="1:18">
      <c r="A9" s="21" t="s">
        <v>159</v>
      </c>
    </row>
    <row r="11" spans="1:18">
      <c r="A11" s="22"/>
      <c r="B11" s="80" t="s">
        <v>160</v>
      </c>
      <c r="C11" s="80"/>
      <c r="D11" s="23"/>
      <c r="E11" s="80" t="s">
        <v>161</v>
      </c>
      <c r="F11" s="80"/>
      <c r="G11" s="23"/>
      <c r="H11" s="80" t="s">
        <v>162</v>
      </c>
      <c r="I11" s="80"/>
      <c r="K11" s="81" t="s">
        <v>178</v>
      </c>
      <c r="L11" s="82"/>
      <c r="N11" s="78" t="s">
        <v>222</v>
      </c>
      <c r="O11" s="79"/>
      <c r="Q11" s="78" t="s">
        <v>252</v>
      </c>
      <c r="R11" s="79"/>
    </row>
    <row r="12" spans="1:18" ht="45">
      <c r="A12" s="24"/>
      <c r="B12" s="25" t="s">
        <v>163</v>
      </c>
      <c r="C12" s="25" t="s">
        <v>164</v>
      </c>
      <c r="D12" s="26"/>
      <c r="E12" s="25" t="s">
        <v>163</v>
      </c>
      <c r="F12" s="25" t="s">
        <v>164</v>
      </c>
      <c r="G12" s="26"/>
      <c r="H12" s="25" t="s">
        <v>163</v>
      </c>
      <c r="I12" s="25" t="s">
        <v>164</v>
      </c>
      <c r="K12" s="25" t="s">
        <v>163</v>
      </c>
      <c r="L12" s="25" t="s">
        <v>164</v>
      </c>
      <c r="N12" s="25" t="s">
        <v>163</v>
      </c>
      <c r="O12" s="25" t="s">
        <v>164</v>
      </c>
      <c r="Q12" s="25" t="s">
        <v>163</v>
      </c>
      <c r="R12" s="25" t="s">
        <v>164</v>
      </c>
    </row>
    <row r="13" spans="1:18">
      <c r="A13" s="24"/>
      <c r="B13" s="27"/>
      <c r="C13" s="28"/>
      <c r="D13" s="29"/>
      <c r="E13" s="27"/>
      <c r="F13" s="27"/>
      <c r="G13" s="29"/>
      <c r="H13" s="27"/>
      <c r="I13" s="27"/>
      <c r="K13" s="40"/>
      <c r="L13" s="40"/>
      <c r="N13" s="40"/>
      <c r="O13" s="40"/>
      <c r="Q13" s="40"/>
      <c r="R13" s="40"/>
    </row>
    <row r="14" spans="1:18">
      <c r="A14" s="30" t="s">
        <v>165</v>
      </c>
      <c r="B14" s="31">
        <v>2000</v>
      </c>
      <c r="C14" s="32">
        <v>0.11</v>
      </c>
      <c r="D14" s="33"/>
      <c r="E14" s="31">
        <v>2000</v>
      </c>
      <c r="F14" s="34">
        <v>0.11</v>
      </c>
      <c r="G14" s="35"/>
      <c r="H14" s="36">
        <v>2000</v>
      </c>
      <c r="I14" s="37">
        <f>H14/H25</f>
        <v>0.10992514097899331</v>
      </c>
      <c r="K14" s="42">
        <v>2000</v>
      </c>
      <c r="L14" s="44">
        <f>K14/K$25</f>
        <v>0.10992634934593822</v>
      </c>
      <c r="N14" s="42">
        <v>2000</v>
      </c>
      <c r="O14" s="44">
        <f>N14/N$25</f>
        <v>0.10992634934593822</v>
      </c>
      <c r="Q14" s="42">
        <v>2000</v>
      </c>
      <c r="R14" s="44">
        <f>Q14/Q$25</f>
        <v>0.10992634934593822</v>
      </c>
    </row>
    <row r="15" spans="1:18">
      <c r="A15" s="30" t="s">
        <v>166</v>
      </c>
      <c r="B15" s="31">
        <v>1000</v>
      </c>
      <c r="C15" s="32">
        <v>5.5E-2</v>
      </c>
      <c r="D15" s="35"/>
      <c r="E15" s="31">
        <v>1000</v>
      </c>
      <c r="F15" s="34">
        <v>5.5E-2</v>
      </c>
      <c r="G15" s="35"/>
      <c r="H15" s="37" t="s">
        <v>167</v>
      </c>
      <c r="I15" s="37" t="s">
        <v>167</v>
      </c>
      <c r="K15" s="37" t="s">
        <v>167</v>
      </c>
      <c r="L15" s="37" t="s">
        <v>167</v>
      </c>
      <c r="N15" s="37" t="s">
        <v>167</v>
      </c>
      <c r="O15" s="37" t="s">
        <v>167</v>
      </c>
      <c r="Q15" s="37" t="s">
        <v>167</v>
      </c>
      <c r="R15" s="37" t="s">
        <v>167</v>
      </c>
    </row>
    <row r="16" spans="1:18">
      <c r="A16" s="30" t="s">
        <v>168</v>
      </c>
      <c r="B16" s="31">
        <v>1806</v>
      </c>
      <c r="C16" s="32">
        <v>9.9000000000000005E-2</v>
      </c>
      <c r="D16" s="35"/>
      <c r="E16" s="31">
        <v>3181</v>
      </c>
      <c r="F16" s="34">
        <v>0.17499999999999999</v>
      </c>
      <c r="G16" s="35"/>
      <c r="H16" s="36">
        <f>612+1933</f>
        <v>2545</v>
      </c>
      <c r="I16" s="37">
        <f>H16/H25</f>
        <v>0.13987974189576899</v>
      </c>
      <c r="K16" s="42">
        <f>1940+615</f>
        <v>2555</v>
      </c>
      <c r="L16" s="44">
        <f t="shared" ref="L16:L24" si="0">K16/K$25</f>
        <v>0.14043091128943608</v>
      </c>
      <c r="N16" s="70">
        <f>4066-2033+522</f>
        <v>2555</v>
      </c>
      <c r="O16" s="44">
        <f t="shared" ref="O16:O24" si="1">N16/N$25</f>
        <v>0.14043091128943608</v>
      </c>
      <c r="Q16" s="70">
        <f>4066-2033+522</f>
        <v>2555</v>
      </c>
      <c r="R16" s="44">
        <f t="shared" ref="R16:R20" si="2">Q16/Q$25</f>
        <v>0.14043091128943608</v>
      </c>
    </row>
    <row r="17" spans="1:18">
      <c r="A17" s="30" t="s">
        <v>169</v>
      </c>
      <c r="B17" s="31">
        <v>5553</v>
      </c>
      <c r="C17" s="32">
        <v>0.30499999999999999</v>
      </c>
      <c r="D17" s="35"/>
      <c r="E17" s="31">
        <v>9123</v>
      </c>
      <c r="F17" s="34">
        <v>0.501</v>
      </c>
      <c r="G17" s="35"/>
      <c r="H17" s="31">
        <f>SUM(4901+1616+2062.2+524)</f>
        <v>9103.2000000000007</v>
      </c>
      <c r="I17" s="37">
        <f>H17/H25</f>
        <v>0.50033527167998593</v>
      </c>
      <c r="K17" s="42">
        <v>7507</v>
      </c>
      <c r="L17" s="44">
        <f t="shared" si="0"/>
        <v>0.41260855226997911</v>
      </c>
      <c r="N17" s="42">
        <v>7507</v>
      </c>
      <c r="O17" s="44">
        <f t="shared" si="1"/>
        <v>0.41260855226997911</v>
      </c>
      <c r="Q17" s="42">
        <v>7507</v>
      </c>
      <c r="R17" s="44">
        <f t="shared" si="2"/>
        <v>0.41260855226997911</v>
      </c>
    </row>
    <row r="18" spans="1:18">
      <c r="A18" s="30" t="s">
        <v>170</v>
      </c>
      <c r="B18" s="31">
        <v>6779</v>
      </c>
      <c r="C18" s="32">
        <v>0.373</v>
      </c>
      <c r="D18" s="33"/>
      <c r="E18" s="31" t="s">
        <v>167</v>
      </c>
      <c r="F18" s="34" t="s">
        <v>167</v>
      </c>
      <c r="G18" s="38"/>
      <c r="H18" s="36">
        <f>2730</f>
        <v>2730</v>
      </c>
      <c r="I18" s="37">
        <f>H18/H25</f>
        <v>0.15004781743632586</v>
      </c>
      <c r="K18" s="42">
        <v>4322</v>
      </c>
      <c r="L18" s="44">
        <f t="shared" si="0"/>
        <v>0.2375508409365725</v>
      </c>
      <c r="N18" s="70">
        <v>4322</v>
      </c>
      <c r="O18" s="44">
        <f t="shared" si="1"/>
        <v>0.2375508409365725</v>
      </c>
      <c r="Q18" s="70">
        <v>4322</v>
      </c>
      <c r="R18" s="44">
        <f t="shared" si="2"/>
        <v>0.2375508409365725</v>
      </c>
    </row>
    <row r="19" spans="1:18">
      <c r="A19" s="30" t="s">
        <v>171</v>
      </c>
      <c r="B19" s="31" t="s">
        <v>167</v>
      </c>
      <c r="C19" s="32" t="s">
        <v>167</v>
      </c>
      <c r="D19" s="33"/>
      <c r="E19" s="31" t="s">
        <v>167</v>
      </c>
      <c r="F19" s="34" t="s">
        <v>167</v>
      </c>
      <c r="G19" s="38"/>
      <c r="H19" s="36">
        <v>178</v>
      </c>
      <c r="I19" s="37">
        <v>0.01</v>
      </c>
      <c r="K19" s="42">
        <v>178</v>
      </c>
      <c r="L19" s="44">
        <f t="shared" si="0"/>
        <v>9.7834450917885021E-3</v>
      </c>
      <c r="N19" s="70">
        <v>178</v>
      </c>
      <c r="O19" s="44">
        <f t="shared" si="1"/>
        <v>9.7834450917885021E-3</v>
      </c>
      <c r="Q19" s="70">
        <v>178</v>
      </c>
      <c r="R19" s="44">
        <f t="shared" si="2"/>
        <v>9.7834450917885021E-3</v>
      </c>
    </row>
    <row r="20" spans="1:18">
      <c r="A20" s="30" t="s">
        <v>172</v>
      </c>
      <c r="B20" s="31">
        <v>500</v>
      </c>
      <c r="C20" s="32">
        <v>2.7E-2</v>
      </c>
      <c r="D20" s="38"/>
      <c r="E20" s="31">
        <v>1126</v>
      </c>
      <c r="F20" s="34">
        <v>6.2E-2</v>
      </c>
      <c r="G20" s="35"/>
      <c r="H20" s="31">
        <v>900</v>
      </c>
      <c r="I20" s="37">
        <v>4.9000000000000002E-2</v>
      </c>
      <c r="K20" s="42">
        <v>900</v>
      </c>
      <c r="L20" s="44">
        <f t="shared" si="0"/>
        <v>4.9466857205672198E-2</v>
      </c>
      <c r="N20" s="70">
        <v>900</v>
      </c>
      <c r="O20" s="44">
        <f t="shared" si="1"/>
        <v>4.9466857205672198E-2</v>
      </c>
      <c r="Q20" s="70">
        <v>900</v>
      </c>
      <c r="R20" s="44">
        <f t="shared" si="2"/>
        <v>4.9466857205672198E-2</v>
      </c>
    </row>
    <row r="21" spans="1:18">
      <c r="A21" s="30" t="s">
        <v>173</v>
      </c>
      <c r="B21" s="31" t="s">
        <v>167</v>
      </c>
      <c r="C21" s="32" t="s">
        <v>167</v>
      </c>
      <c r="D21" s="38"/>
      <c r="E21" s="31">
        <v>855</v>
      </c>
      <c r="F21" s="34">
        <v>4.7E-2</v>
      </c>
      <c r="G21" s="35"/>
      <c r="H21" s="37" t="s">
        <v>167</v>
      </c>
      <c r="I21" s="37" t="s">
        <v>167</v>
      </c>
      <c r="K21" s="37" t="s">
        <v>167</v>
      </c>
      <c r="L21" s="37" t="s">
        <v>167</v>
      </c>
      <c r="N21" s="71" t="s">
        <v>167</v>
      </c>
      <c r="O21" s="37" t="s">
        <v>167</v>
      </c>
      <c r="Q21" s="71" t="s">
        <v>167</v>
      </c>
      <c r="R21" s="37" t="s">
        <v>167</v>
      </c>
    </row>
    <row r="22" spans="1:18">
      <c r="A22" s="30" t="s">
        <v>174</v>
      </c>
      <c r="B22" s="31" t="s">
        <v>167</v>
      </c>
      <c r="C22" s="32" t="s">
        <v>167</v>
      </c>
      <c r="D22" s="38"/>
      <c r="E22" s="31">
        <v>353</v>
      </c>
      <c r="F22" s="34">
        <v>1.9E-2</v>
      </c>
      <c r="G22" s="35"/>
      <c r="H22" s="37" t="s">
        <v>167</v>
      </c>
      <c r="I22" s="37" t="s">
        <v>167</v>
      </c>
      <c r="K22" s="37" t="s">
        <v>167</v>
      </c>
      <c r="L22" s="37" t="s">
        <v>167</v>
      </c>
      <c r="N22" s="71" t="s">
        <v>167</v>
      </c>
      <c r="O22" s="37" t="s">
        <v>167</v>
      </c>
      <c r="Q22" s="71" t="s">
        <v>167</v>
      </c>
      <c r="R22" s="37" t="s">
        <v>167</v>
      </c>
    </row>
    <row r="23" spans="1:18">
      <c r="A23" s="30" t="s">
        <v>120</v>
      </c>
      <c r="B23" s="31">
        <v>364</v>
      </c>
      <c r="C23" s="32">
        <v>0.02</v>
      </c>
      <c r="D23" s="33"/>
      <c r="E23" s="31">
        <v>364</v>
      </c>
      <c r="F23" s="34">
        <v>0.02</v>
      </c>
      <c r="G23" s="33"/>
      <c r="H23" s="36">
        <v>546</v>
      </c>
      <c r="I23" s="37">
        <f>H23/H25</f>
        <v>3.0009563487265172E-2</v>
      </c>
      <c r="K23" s="42">
        <v>540</v>
      </c>
      <c r="L23" s="44">
        <f t="shared" si="0"/>
        <v>2.9680114323403319E-2</v>
      </c>
      <c r="N23" s="70">
        <v>540</v>
      </c>
      <c r="O23" s="44">
        <f t="shared" si="1"/>
        <v>2.9680114323403319E-2</v>
      </c>
      <c r="Q23" s="70">
        <v>540</v>
      </c>
      <c r="R23" s="44">
        <f t="shared" ref="R23:R24" si="3">Q23/Q$25</f>
        <v>2.9680114323403319E-2</v>
      </c>
    </row>
    <row r="24" spans="1:18">
      <c r="A24" s="30" t="s">
        <v>175</v>
      </c>
      <c r="B24" s="31">
        <v>192</v>
      </c>
      <c r="C24" s="32">
        <v>1.0999999999999999E-2</v>
      </c>
      <c r="D24" s="35"/>
      <c r="E24" s="31">
        <v>192</v>
      </c>
      <c r="F24" s="34">
        <v>1.0999999999999999E-2</v>
      </c>
      <c r="G24" s="35"/>
      <c r="H24" s="36">
        <f>10+182</f>
        <v>192</v>
      </c>
      <c r="I24" s="37">
        <f>H24/H25</f>
        <v>1.0552813533983357E-2</v>
      </c>
      <c r="K24" s="42">
        <v>192</v>
      </c>
      <c r="L24" s="44">
        <f t="shared" si="0"/>
        <v>1.0552929537210069E-2</v>
      </c>
      <c r="N24" s="70">
        <v>192</v>
      </c>
      <c r="O24" s="44">
        <f t="shared" si="1"/>
        <v>1.0552929537210069E-2</v>
      </c>
      <c r="Q24" s="70">
        <v>192</v>
      </c>
      <c r="R24" s="44">
        <f t="shared" si="3"/>
        <v>1.0552929537210069E-2</v>
      </c>
    </row>
    <row r="25" spans="1:18">
      <c r="A25" s="30" t="s">
        <v>117</v>
      </c>
      <c r="B25" s="31">
        <v>18194</v>
      </c>
      <c r="C25" s="32">
        <f>SUM(C14:C24)</f>
        <v>1</v>
      </c>
      <c r="D25" s="33"/>
      <c r="E25" s="31">
        <v>18194</v>
      </c>
      <c r="F25" s="34">
        <v>1</v>
      </c>
      <c r="G25" s="33"/>
      <c r="H25" s="36">
        <f>SUM(H14:H24)</f>
        <v>18194.2</v>
      </c>
      <c r="I25" s="37">
        <f>H25/H25</f>
        <v>1</v>
      </c>
      <c r="K25" s="42">
        <f>SUM(K14:K24)</f>
        <v>18194</v>
      </c>
      <c r="L25" s="44">
        <f>SUM(L14:L24)</f>
        <v>1</v>
      </c>
      <c r="N25" s="42">
        <f>SUM(N14:N24)</f>
        <v>18194</v>
      </c>
      <c r="O25" s="44">
        <f>SUM(O14:O24)</f>
        <v>1</v>
      </c>
      <c r="Q25" s="42">
        <f>SUM(Q14:Q24)</f>
        <v>18194</v>
      </c>
      <c r="R25" s="44">
        <f>SUM(R14:R24)</f>
        <v>1</v>
      </c>
    </row>
    <row r="27" spans="1:18">
      <c r="A27" s="39" t="s">
        <v>255</v>
      </c>
    </row>
    <row r="28" spans="1:18">
      <c r="A28" s="39"/>
    </row>
    <row r="29" spans="1:18">
      <c r="A29" s="39" t="s">
        <v>176</v>
      </c>
    </row>
    <row r="30" spans="1:18">
      <c r="A30" s="39" t="s">
        <v>177</v>
      </c>
    </row>
    <row r="31" spans="1:18">
      <c r="A31" s="43" t="s">
        <v>204</v>
      </c>
    </row>
    <row r="32" spans="1:18">
      <c r="A32" s="43" t="s">
        <v>256</v>
      </c>
    </row>
    <row r="33" spans="1:1">
      <c r="A33" s="43" t="s">
        <v>254</v>
      </c>
    </row>
  </sheetData>
  <mergeCells count="6">
    <mergeCell ref="Q11:R11"/>
    <mergeCell ref="B11:C11"/>
    <mergeCell ref="E11:F11"/>
    <mergeCell ref="H11:I11"/>
    <mergeCell ref="K11:L11"/>
    <mergeCell ref="N11:O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AR84"/>
  <sheetViews>
    <sheetView zoomScale="70" zoomScaleNormal="70" workbookViewId="0"/>
  </sheetViews>
  <sheetFormatPr defaultRowHeight="15"/>
  <cols>
    <col min="1" max="1" width="23.140625" customWidth="1"/>
    <col min="2" max="2" width="26.7109375" customWidth="1"/>
    <col min="3" max="3" width="21.5703125" customWidth="1"/>
    <col min="4" max="4" width="13.7109375" customWidth="1"/>
    <col min="5" max="5" width="13.140625" customWidth="1"/>
    <col min="6" max="6" width="11.85546875" customWidth="1"/>
    <col min="7" max="7" width="12.42578125" customWidth="1"/>
    <col min="8" max="8" width="16.140625" customWidth="1"/>
    <col min="9" max="9" width="2.85546875" customWidth="1"/>
    <col min="10" max="10" width="3.140625" customWidth="1"/>
    <col min="11" max="11" width="13.5703125" customWidth="1"/>
    <col min="12" max="12" width="14.140625" customWidth="1"/>
    <col min="13" max="13" width="12" customWidth="1"/>
    <col min="14" max="14" width="15" customWidth="1"/>
    <col min="15" max="15" width="15.140625" customWidth="1"/>
    <col min="16" max="16" width="2" customWidth="1"/>
    <col min="17" max="17" width="2.140625" customWidth="1"/>
    <col min="18" max="18" width="15.7109375" customWidth="1"/>
    <col min="19" max="19" width="15.5703125" customWidth="1"/>
    <col min="20" max="20" width="14.7109375" customWidth="1"/>
    <col min="21" max="21" width="16.140625" customWidth="1"/>
    <col min="22" max="22" width="16.42578125" customWidth="1"/>
    <col min="23" max="24" width="2.7109375" customWidth="1"/>
    <col min="25" max="25" width="15.42578125" customWidth="1"/>
    <col min="26" max="26" width="16.140625" customWidth="1"/>
    <col min="27" max="27" width="15.42578125" customWidth="1"/>
    <col min="28" max="28" width="16" customWidth="1"/>
    <col min="29" max="29" width="16.7109375" customWidth="1"/>
    <col min="30" max="30" width="4.28515625" customWidth="1"/>
    <col min="31" max="31" width="4" customWidth="1"/>
    <col min="32" max="32" width="14.42578125" customWidth="1"/>
    <col min="33" max="33" width="15.85546875" customWidth="1"/>
    <col min="34" max="34" width="16.28515625" customWidth="1"/>
    <col min="35" max="35" width="15.5703125" customWidth="1"/>
    <col min="36" max="36" width="16.28515625" customWidth="1"/>
    <col min="38" max="38" width="15" customWidth="1"/>
    <col min="39" max="39" width="16.42578125" customWidth="1"/>
    <col min="40" max="40" width="13.85546875" customWidth="1"/>
    <col min="41" max="41" width="13" customWidth="1"/>
    <col min="42" max="42" width="16.140625" customWidth="1"/>
  </cols>
  <sheetData>
    <row r="1" spans="1:42" s="1" customFormat="1">
      <c r="D1" s="84" t="s">
        <v>7</v>
      </c>
      <c r="E1" s="84"/>
      <c r="F1" s="84"/>
      <c r="G1" s="84"/>
      <c r="H1" s="84"/>
      <c r="K1" s="84" t="s">
        <v>8</v>
      </c>
      <c r="L1" s="84"/>
      <c r="M1" s="84"/>
      <c r="N1" s="84"/>
      <c r="O1" s="84"/>
      <c r="P1" s="84"/>
      <c r="R1" s="83" t="s">
        <v>138</v>
      </c>
      <c r="S1" s="85"/>
      <c r="T1" s="85"/>
      <c r="U1" s="85"/>
      <c r="V1" s="85"/>
      <c r="Y1" s="83" t="s">
        <v>178</v>
      </c>
      <c r="Z1" s="85"/>
      <c r="AA1" s="85"/>
      <c r="AB1" s="85"/>
      <c r="AC1" s="85"/>
      <c r="AD1" s="85"/>
      <c r="AF1" s="83" t="s">
        <v>216</v>
      </c>
      <c r="AG1" s="83"/>
      <c r="AH1" s="83"/>
      <c r="AI1" s="83"/>
      <c r="AJ1" s="83"/>
      <c r="AL1" s="83" t="s">
        <v>248</v>
      </c>
      <c r="AM1" s="84"/>
      <c r="AN1" s="84"/>
      <c r="AO1" s="84"/>
      <c r="AP1" s="84"/>
    </row>
    <row r="2" spans="1:42" s="3" customFormat="1" ht="101.45" customHeight="1">
      <c r="A2" s="3" t="s">
        <v>18</v>
      </c>
      <c r="B2" s="3" t="s">
        <v>9</v>
      </c>
      <c r="C2" s="3" t="s">
        <v>0</v>
      </c>
      <c r="D2" s="3" t="s">
        <v>1</v>
      </c>
      <c r="E2" s="3" t="s">
        <v>4</v>
      </c>
      <c r="F2" s="3" t="s">
        <v>5</v>
      </c>
      <c r="G2" s="3" t="s">
        <v>2</v>
      </c>
      <c r="H2" s="3" t="s">
        <v>3</v>
      </c>
      <c r="K2" s="3" t="s">
        <v>1</v>
      </c>
      <c r="L2" s="3" t="s">
        <v>4</v>
      </c>
      <c r="M2" s="3" t="s">
        <v>5</v>
      </c>
      <c r="N2" s="3" t="s">
        <v>2</v>
      </c>
      <c r="O2" s="3" t="s">
        <v>3</v>
      </c>
      <c r="R2" s="3" t="s">
        <v>1</v>
      </c>
      <c r="S2" s="3" t="s">
        <v>4</v>
      </c>
      <c r="T2" s="3" t="s">
        <v>5</v>
      </c>
      <c r="U2" s="3" t="s">
        <v>2</v>
      </c>
      <c r="V2" s="3" t="s">
        <v>3</v>
      </c>
      <c r="Y2" s="3" t="s">
        <v>1</v>
      </c>
      <c r="Z2" s="3" t="s">
        <v>4</v>
      </c>
      <c r="AA2" s="3" t="s">
        <v>5</v>
      </c>
      <c r="AB2" s="3" t="s">
        <v>2</v>
      </c>
      <c r="AC2" s="3" t="s">
        <v>3</v>
      </c>
      <c r="AF2" s="3" t="s">
        <v>1</v>
      </c>
      <c r="AG2" s="3" t="s">
        <v>4</v>
      </c>
      <c r="AH2" s="3" t="s">
        <v>5</v>
      </c>
      <c r="AI2" s="3" t="s">
        <v>2</v>
      </c>
      <c r="AJ2" s="3" t="s">
        <v>3</v>
      </c>
      <c r="AL2" s="3" t="s">
        <v>1</v>
      </c>
      <c r="AM2" s="3" t="s">
        <v>4</v>
      </c>
      <c r="AN2" s="3" t="s">
        <v>5</v>
      </c>
      <c r="AO2" s="3" t="s">
        <v>2</v>
      </c>
      <c r="AP2" s="3" t="s">
        <v>3</v>
      </c>
    </row>
    <row r="3" spans="1:42">
      <c r="A3" t="s">
        <v>19</v>
      </c>
      <c r="B3" t="s">
        <v>6</v>
      </c>
      <c r="C3" t="s">
        <v>24</v>
      </c>
      <c r="D3" s="49">
        <v>141</v>
      </c>
      <c r="E3" s="49">
        <v>144</v>
      </c>
      <c r="F3" s="49">
        <v>114</v>
      </c>
      <c r="G3" s="49">
        <v>30</v>
      </c>
      <c r="H3" s="49">
        <v>30</v>
      </c>
      <c r="I3" s="47"/>
      <c r="J3" s="47"/>
      <c r="K3" s="47">
        <v>141</v>
      </c>
      <c r="L3" s="47">
        <v>144</v>
      </c>
      <c r="M3" s="47">
        <v>114</v>
      </c>
      <c r="N3" s="47">
        <v>30</v>
      </c>
      <c r="O3" s="47">
        <v>30</v>
      </c>
      <c r="P3" s="11"/>
      <c r="Q3" s="11"/>
      <c r="R3" s="47">
        <v>141</v>
      </c>
      <c r="S3" s="47">
        <v>144</v>
      </c>
      <c r="T3" s="47">
        <v>114</v>
      </c>
      <c r="U3" s="47">
        <v>30</v>
      </c>
      <c r="V3" s="47">
        <v>30</v>
      </c>
      <c r="W3" s="11"/>
      <c r="X3" s="11"/>
      <c r="Y3" s="47">
        <v>141</v>
      </c>
      <c r="Z3" s="47">
        <v>144</v>
      </c>
      <c r="AA3" s="47">
        <v>114</v>
      </c>
      <c r="AB3" s="47">
        <v>30</v>
      </c>
      <c r="AC3" s="47">
        <v>30</v>
      </c>
      <c r="AF3" s="47">
        <v>141</v>
      </c>
      <c r="AG3" s="47">
        <v>144</v>
      </c>
      <c r="AH3" s="47">
        <v>114</v>
      </c>
      <c r="AI3" s="47">
        <v>30</v>
      </c>
      <c r="AJ3" s="47">
        <v>30</v>
      </c>
      <c r="AL3" s="47">
        <v>141</v>
      </c>
      <c r="AM3" s="47">
        <v>144</v>
      </c>
      <c r="AN3" s="47">
        <v>114</v>
      </c>
      <c r="AO3" s="47">
        <v>30</v>
      </c>
      <c r="AP3" s="47">
        <v>30</v>
      </c>
    </row>
    <row r="4" spans="1:42">
      <c r="A4" t="s">
        <v>19</v>
      </c>
      <c r="B4" t="s">
        <v>21</v>
      </c>
      <c r="C4" t="s">
        <v>20</v>
      </c>
      <c r="D4" s="50">
        <v>636</v>
      </c>
      <c r="E4" s="50">
        <v>649</v>
      </c>
      <c r="F4" s="50">
        <v>250</v>
      </c>
      <c r="G4" s="50">
        <v>399</v>
      </c>
      <c r="H4" s="50">
        <v>399</v>
      </c>
      <c r="I4" s="11"/>
      <c r="J4" s="11"/>
      <c r="K4" s="50">
        <v>636</v>
      </c>
      <c r="L4" s="50">
        <v>649</v>
      </c>
      <c r="M4" s="50">
        <v>250</v>
      </c>
      <c r="N4" s="50">
        <v>399</v>
      </c>
      <c r="O4" s="50">
        <v>399</v>
      </c>
      <c r="P4" s="11"/>
      <c r="Q4" s="11"/>
      <c r="R4" s="50">
        <v>636</v>
      </c>
      <c r="S4" s="50">
        <v>649</v>
      </c>
      <c r="T4" s="50">
        <v>250</v>
      </c>
      <c r="U4" s="50">
        <v>399</v>
      </c>
      <c r="V4" s="50">
        <v>399</v>
      </c>
      <c r="W4" s="11"/>
      <c r="X4" s="11"/>
      <c r="Y4" s="47">
        <v>636</v>
      </c>
      <c r="Z4" s="47">
        <v>649</v>
      </c>
      <c r="AA4" s="47">
        <v>250</v>
      </c>
      <c r="AB4" s="47">
        <v>399</v>
      </c>
      <c r="AC4" s="47">
        <v>399</v>
      </c>
      <c r="AF4" s="47">
        <v>636</v>
      </c>
      <c r="AG4" s="47">
        <v>649</v>
      </c>
      <c r="AH4" s="47">
        <v>250</v>
      </c>
      <c r="AI4" s="47">
        <v>399</v>
      </c>
      <c r="AJ4" s="47">
        <v>399</v>
      </c>
      <c r="AL4" s="47">
        <v>636</v>
      </c>
      <c r="AM4" s="47">
        <v>649</v>
      </c>
      <c r="AN4" s="47">
        <v>250</v>
      </c>
      <c r="AO4" s="47">
        <v>399</v>
      </c>
      <c r="AP4" s="47">
        <v>399</v>
      </c>
    </row>
    <row r="5" spans="1:42">
      <c r="A5" t="s">
        <v>22</v>
      </c>
      <c r="B5" t="s">
        <v>23</v>
      </c>
      <c r="C5" t="s">
        <v>25</v>
      </c>
      <c r="D5" s="11">
        <v>1192</v>
      </c>
      <c r="E5" s="11">
        <v>1216</v>
      </c>
      <c r="F5" s="11">
        <v>566</v>
      </c>
      <c r="G5" s="11">
        <v>650</v>
      </c>
      <c r="H5" s="11">
        <v>650</v>
      </c>
      <c r="I5" s="11"/>
      <c r="J5" s="11"/>
      <c r="K5" s="11">
        <v>1192</v>
      </c>
      <c r="L5" s="11">
        <v>1216</v>
      </c>
      <c r="M5" s="11">
        <v>566</v>
      </c>
      <c r="N5" s="11">
        <v>650</v>
      </c>
      <c r="O5" s="11">
        <v>650</v>
      </c>
      <c r="P5" s="11"/>
      <c r="Q5" s="11"/>
      <c r="R5" s="11">
        <v>1192</v>
      </c>
      <c r="S5" s="11">
        <v>1216</v>
      </c>
      <c r="T5" s="11">
        <v>566</v>
      </c>
      <c r="U5" s="11">
        <v>650</v>
      </c>
      <c r="V5" s="11">
        <v>650</v>
      </c>
      <c r="W5" s="11"/>
      <c r="X5" s="11"/>
      <c r="Y5" s="47">
        <v>1192</v>
      </c>
      <c r="Z5" s="47">
        <v>1216</v>
      </c>
      <c r="AA5" s="47">
        <v>566</v>
      </c>
      <c r="AB5" s="47">
        <v>650</v>
      </c>
      <c r="AC5" s="47">
        <v>650</v>
      </c>
      <c r="AF5" s="47">
        <v>1192</v>
      </c>
      <c r="AG5" s="47">
        <v>1216</v>
      </c>
      <c r="AH5" s="47">
        <v>566</v>
      </c>
      <c r="AI5" s="47">
        <v>650</v>
      </c>
      <c r="AJ5" s="47">
        <v>650</v>
      </c>
      <c r="AL5" s="47">
        <v>1192</v>
      </c>
      <c r="AM5" s="47">
        <v>1216</v>
      </c>
      <c r="AN5" s="47">
        <v>566</v>
      </c>
      <c r="AO5" s="47">
        <v>650</v>
      </c>
      <c r="AP5" s="47">
        <v>650</v>
      </c>
    </row>
    <row r="6" spans="1:42">
      <c r="A6" t="s">
        <v>19</v>
      </c>
      <c r="B6" t="s">
        <v>26</v>
      </c>
      <c r="C6" t="s">
        <v>27</v>
      </c>
      <c r="D6" s="11">
        <v>485</v>
      </c>
      <c r="E6" s="11">
        <v>500</v>
      </c>
      <c r="F6" s="11">
        <v>353</v>
      </c>
      <c r="G6" s="11">
        <v>147</v>
      </c>
      <c r="H6" s="11">
        <v>147</v>
      </c>
      <c r="I6" s="11"/>
      <c r="J6" s="11"/>
      <c r="K6" s="11">
        <v>485</v>
      </c>
      <c r="L6" s="11">
        <v>500</v>
      </c>
      <c r="M6" s="11">
        <v>353</v>
      </c>
      <c r="N6" s="11">
        <v>147</v>
      </c>
      <c r="O6" s="11">
        <v>147</v>
      </c>
      <c r="P6" s="11"/>
      <c r="Q6" s="11"/>
      <c r="R6" s="11">
        <v>485</v>
      </c>
      <c r="S6" s="11">
        <v>500</v>
      </c>
      <c r="T6" s="11">
        <v>353</v>
      </c>
      <c r="U6" s="11">
        <v>147</v>
      </c>
      <c r="V6" s="11">
        <v>147</v>
      </c>
      <c r="W6" s="11"/>
      <c r="X6" s="11"/>
      <c r="Y6" s="47">
        <v>485</v>
      </c>
      <c r="Z6" s="47">
        <v>500</v>
      </c>
      <c r="AA6" s="47">
        <v>353</v>
      </c>
      <c r="AB6" s="47">
        <v>147</v>
      </c>
      <c r="AC6" s="47">
        <v>147</v>
      </c>
      <c r="AF6" s="47">
        <v>485</v>
      </c>
      <c r="AG6" s="47">
        <v>500</v>
      </c>
      <c r="AH6" s="47">
        <v>353</v>
      </c>
      <c r="AI6" s="47">
        <v>147</v>
      </c>
      <c r="AJ6" s="47">
        <v>147</v>
      </c>
      <c r="AL6" s="47">
        <v>485</v>
      </c>
      <c r="AM6" s="47">
        <v>500</v>
      </c>
      <c r="AN6" s="47">
        <v>353</v>
      </c>
      <c r="AO6" s="47">
        <v>147</v>
      </c>
      <c r="AP6" s="47">
        <v>147</v>
      </c>
    </row>
    <row r="7" spans="1:42">
      <c r="A7" t="s">
        <v>19</v>
      </c>
      <c r="B7" t="s">
        <v>29</v>
      </c>
      <c r="C7" t="s">
        <v>28</v>
      </c>
      <c r="D7" s="11">
        <v>389</v>
      </c>
      <c r="E7" s="11">
        <v>397</v>
      </c>
      <c r="F7" s="11">
        <v>71</v>
      </c>
      <c r="G7" s="11">
        <v>326</v>
      </c>
      <c r="H7" s="11">
        <v>326</v>
      </c>
      <c r="I7" s="11"/>
      <c r="J7" s="11"/>
      <c r="K7" s="11">
        <v>389</v>
      </c>
      <c r="L7" s="11">
        <v>397</v>
      </c>
      <c r="M7" s="11">
        <v>71</v>
      </c>
      <c r="N7" s="11">
        <v>326</v>
      </c>
      <c r="O7" s="11">
        <v>326</v>
      </c>
      <c r="P7" s="11"/>
      <c r="Q7" s="11"/>
      <c r="R7" s="11">
        <v>389</v>
      </c>
      <c r="S7" s="11">
        <v>397</v>
      </c>
      <c r="T7" s="11">
        <v>71</v>
      </c>
      <c r="U7" s="11">
        <v>326</v>
      </c>
      <c r="V7" s="11">
        <v>326</v>
      </c>
      <c r="W7" s="11"/>
      <c r="X7" s="11"/>
      <c r="Y7" s="47">
        <v>389</v>
      </c>
      <c r="Z7" s="47">
        <v>397</v>
      </c>
      <c r="AA7" s="47">
        <v>71</v>
      </c>
      <c r="AB7" s="47">
        <v>326</v>
      </c>
      <c r="AC7" s="47">
        <v>326</v>
      </c>
      <c r="AF7" s="47">
        <v>389</v>
      </c>
      <c r="AG7" s="47">
        <v>397</v>
      </c>
      <c r="AH7" s="47">
        <v>71</v>
      </c>
      <c r="AI7" s="47">
        <v>326</v>
      </c>
      <c r="AJ7" s="47">
        <v>326</v>
      </c>
      <c r="AL7" s="47">
        <v>389</v>
      </c>
      <c r="AM7" s="47">
        <v>397</v>
      </c>
      <c r="AN7" s="47">
        <v>71</v>
      </c>
      <c r="AO7" s="47">
        <v>326</v>
      </c>
      <c r="AP7" s="47">
        <v>326</v>
      </c>
    </row>
    <row r="8" spans="1:42">
      <c r="A8" t="s">
        <v>19</v>
      </c>
      <c r="B8" t="s">
        <v>30</v>
      </c>
      <c r="C8" t="s">
        <v>31</v>
      </c>
      <c r="D8" s="11">
        <v>0</v>
      </c>
      <c r="E8" s="11">
        <v>0</v>
      </c>
      <c r="F8" s="11">
        <v>0</v>
      </c>
      <c r="G8" s="11">
        <v>0</v>
      </c>
      <c r="H8" s="11">
        <v>0</v>
      </c>
      <c r="I8" s="11"/>
      <c r="J8" s="11"/>
      <c r="K8" s="11">
        <v>308</v>
      </c>
      <c r="L8" s="11">
        <v>314</v>
      </c>
      <c r="M8" s="11">
        <v>169</v>
      </c>
      <c r="N8" s="11">
        <v>145</v>
      </c>
      <c r="O8" s="11">
        <v>145</v>
      </c>
      <c r="P8" s="11"/>
      <c r="Q8" s="11"/>
      <c r="R8" s="11">
        <v>308</v>
      </c>
      <c r="S8" s="11">
        <v>314</v>
      </c>
      <c r="T8" s="11">
        <v>169</v>
      </c>
      <c r="U8" s="11">
        <v>145</v>
      </c>
      <c r="V8" s="11">
        <v>145</v>
      </c>
      <c r="W8" s="11"/>
      <c r="X8" s="11"/>
      <c r="Y8" s="47">
        <v>308</v>
      </c>
      <c r="Z8" s="47">
        <v>314</v>
      </c>
      <c r="AA8" s="47">
        <v>169</v>
      </c>
      <c r="AB8" s="47">
        <v>145</v>
      </c>
      <c r="AC8" s="47">
        <v>145</v>
      </c>
      <c r="AF8" s="47">
        <v>308</v>
      </c>
      <c r="AG8" s="47">
        <v>314</v>
      </c>
      <c r="AH8" s="47">
        <v>169</v>
      </c>
      <c r="AI8" s="47">
        <v>145</v>
      </c>
      <c r="AJ8" s="47">
        <v>145</v>
      </c>
      <c r="AL8" s="47">
        <v>308</v>
      </c>
      <c r="AM8" s="47">
        <v>314</v>
      </c>
      <c r="AN8" s="47">
        <v>169</v>
      </c>
      <c r="AO8" s="47">
        <v>145</v>
      </c>
      <c r="AP8" s="47">
        <v>145</v>
      </c>
    </row>
    <row r="9" spans="1:42">
      <c r="A9" t="s">
        <v>19</v>
      </c>
      <c r="B9" t="s">
        <v>30</v>
      </c>
      <c r="C9" t="s">
        <v>32</v>
      </c>
      <c r="D9" s="11">
        <v>0</v>
      </c>
      <c r="E9" s="11">
        <v>0</v>
      </c>
      <c r="F9" s="11">
        <v>0</v>
      </c>
      <c r="G9" s="11">
        <v>0</v>
      </c>
      <c r="H9" s="11">
        <v>0</v>
      </c>
      <c r="I9" s="11"/>
      <c r="J9" s="11"/>
      <c r="K9" s="11">
        <v>343</v>
      </c>
      <c r="L9" s="11">
        <v>350</v>
      </c>
      <c r="M9" s="11">
        <v>177</v>
      </c>
      <c r="N9" s="11">
        <v>173</v>
      </c>
      <c r="O9" s="11">
        <v>173</v>
      </c>
      <c r="P9" s="11"/>
      <c r="Q9" s="11"/>
      <c r="R9" s="11">
        <v>343</v>
      </c>
      <c r="S9" s="11">
        <v>350</v>
      </c>
      <c r="T9" s="11">
        <v>177</v>
      </c>
      <c r="U9" s="11">
        <v>173</v>
      </c>
      <c r="V9" s="11">
        <v>173</v>
      </c>
      <c r="W9" s="11"/>
      <c r="X9" s="11"/>
      <c r="Y9" s="47">
        <v>343</v>
      </c>
      <c r="Z9" s="47">
        <v>350</v>
      </c>
      <c r="AA9" s="47">
        <v>177</v>
      </c>
      <c r="AB9" s="47">
        <v>173</v>
      </c>
      <c r="AC9" s="47">
        <v>173</v>
      </c>
      <c r="AF9" s="47">
        <v>343</v>
      </c>
      <c r="AG9" s="47">
        <v>350</v>
      </c>
      <c r="AH9" s="47">
        <v>177</v>
      </c>
      <c r="AI9" s="47">
        <v>173</v>
      </c>
      <c r="AJ9" s="47">
        <v>173</v>
      </c>
      <c r="AL9" s="47">
        <v>343</v>
      </c>
      <c r="AM9" s="47">
        <v>350</v>
      </c>
      <c r="AN9" s="47">
        <v>177</v>
      </c>
      <c r="AO9" s="47">
        <v>173</v>
      </c>
      <c r="AP9" s="47">
        <v>173</v>
      </c>
    </row>
    <row r="10" spans="1:42">
      <c r="A10" t="s">
        <v>19</v>
      </c>
      <c r="B10" t="s">
        <v>30</v>
      </c>
      <c r="C10" t="s">
        <v>33</v>
      </c>
      <c r="D10" s="11">
        <v>0</v>
      </c>
      <c r="E10" s="11">
        <v>0</v>
      </c>
      <c r="F10" s="11">
        <v>0</v>
      </c>
      <c r="G10" s="11">
        <v>0</v>
      </c>
      <c r="H10" s="11">
        <v>0</v>
      </c>
      <c r="I10" s="11"/>
      <c r="J10" s="11"/>
      <c r="K10" s="11">
        <v>91</v>
      </c>
      <c r="L10" s="11">
        <v>93</v>
      </c>
      <c r="M10" s="11">
        <v>35</v>
      </c>
      <c r="N10" s="11">
        <v>58</v>
      </c>
      <c r="O10" s="11">
        <v>58</v>
      </c>
      <c r="P10" s="11"/>
      <c r="Q10" s="11"/>
      <c r="R10" s="11">
        <v>0</v>
      </c>
      <c r="S10" s="11">
        <v>0</v>
      </c>
      <c r="T10" s="11">
        <v>0</v>
      </c>
      <c r="U10" s="11">
        <v>0</v>
      </c>
      <c r="V10" s="11">
        <v>0</v>
      </c>
      <c r="W10" s="11"/>
      <c r="X10" s="11"/>
      <c r="Y10" s="11">
        <v>0</v>
      </c>
      <c r="Z10" s="11">
        <v>0</v>
      </c>
      <c r="AA10" s="11">
        <v>0</v>
      </c>
      <c r="AB10" s="11">
        <v>0</v>
      </c>
      <c r="AC10" s="11">
        <v>0</v>
      </c>
      <c r="AF10" s="11">
        <v>0</v>
      </c>
      <c r="AG10" s="11">
        <v>0</v>
      </c>
      <c r="AH10" s="11">
        <v>0</v>
      </c>
      <c r="AI10" s="11">
        <v>0</v>
      </c>
      <c r="AJ10" s="11">
        <v>0</v>
      </c>
      <c r="AL10" s="11">
        <v>0</v>
      </c>
      <c r="AM10" s="11">
        <v>0</v>
      </c>
      <c r="AN10" s="11">
        <v>0</v>
      </c>
      <c r="AO10" s="11">
        <v>0</v>
      </c>
      <c r="AP10" s="11">
        <v>0</v>
      </c>
    </row>
    <row r="11" spans="1:42">
      <c r="A11" t="s">
        <v>19</v>
      </c>
      <c r="B11" t="s">
        <v>30</v>
      </c>
      <c r="C11" t="s">
        <v>34</v>
      </c>
      <c r="D11" s="11">
        <v>0</v>
      </c>
      <c r="E11" s="11">
        <v>0</v>
      </c>
      <c r="F11" s="11">
        <v>0</v>
      </c>
      <c r="G11" s="11">
        <v>0</v>
      </c>
      <c r="H11" s="11">
        <v>0</v>
      </c>
      <c r="I11" s="11"/>
      <c r="J11" s="11"/>
      <c r="K11" s="11">
        <v>1531</v>
      </c>
      <c r="L11" s="11">
        <v>1562</v>
      </c>
      <c r="M11" s="11">
        <v>713</v>
      </c>
      <c r="N11" s="11">
        <v>849</v>
      </c>
      <c r="O11" s="11">
        <v>849</v>
      </c>
      <c r="P11" s="11"/>
      <c r="Q11" s="11"/>
      <c r="R11" s="11">
        <v>1531</v>
      </c>
      <c r="S11" s="11">
        <v>1562</v>
      </c>
      <c r="T11" s="11">
        <v>713</v>
      </c>
      <c r="U11" s="11">
        <v>849</v>
      </c>
      <c r="V11" s="11">
        <v>849</v>
      </c>
      <c r="W11" s="11"/>
      <c r="X11" s="11"/>
      <c r="Y11" s="47">
        <v>1531</v>
      </c>
      <c r="Z11" s="47">
        <v>1562</v>
      </c>
      <c r="AA11" s="47">
        <v>713</v>
      </c>
      <c r="AB11" s="47">
        <v>849</v>
      </c>
      <c r="AC11" s="47">
        <v>849</v>
      </c>
      <c r="AF11" s="47">
        <v>1531</v>
      </c>
      <c r="AG11" s="47">
        <v>1562</v>
      </c>
      <c r="AH11" s="47">
        <v>713</v>
      </c>
      <c r="AI11" s="47">
        <v>849</v>
      </c>
      <c r="AJ11" s="47">
        <v>849</v>
      </c>
      <c r="AL11" s="47">
        <v>1531</v>
      </c>
      <c r="AM11" s="47">
        <v>1562</v>
      </c>
      <c r="AN11" s="47">
        <v>713</v>
      </c>
      <c r="AO11" s="47">
        <v>849</v>
      </c>
      <c r="AP11" s="47">
        <v>849</v>
      </c>
    </row>
    <row r="12" spans="1:42">
      <c r="A12" t="s">
        <v>19</v>
      </c>
      <c r="B12" t="s">
        <v>35</v>
      </c>
      <c r="C12" t="s">
        <v>36</v>
      </c>
      <c r="D12" s="11">
        <v>0</v>
      </c>
      <c r="E12" s="11">
        <v>0</v>
      </c>
      <c r="F12" s="11">
        <v>0</v>
      </c>
      <c r="G12" s="11">
        <v>0</v>
      </c>
      <c r="H12" s="11">
        <v>0</v>
      </c>
      <c r="I12" s="11"/>
      <c r="J12" s="11"/>
      <c r="K12" s="11">
        <v>136</v>
      </c>
      <c r="L12" s="11">
        <v>139</v>
      </c>
      <c r="M12" s="11">
        <v>0</v>
      </c>
      <c r="N12" s="11">
        <v>139</v>
      </c>
      <c r="O12" s="11">
        <v>139</v>
      </c>
      <c r="P12" s="11"/>
      <c r="Q12" s="11"/>
      <c r="R12" s="11">
        <v>0</v>
      </c>
      <c r="S12" s="11">
        <v>0</v>
      </c>
      <c r="T12" s="11">
        <v>0</v>
      </c>
      <c r="U12" s="11">
        <v>0</v>
      </c>
      <c r="V12" s="11">
        <v>0</v>
      </c>
      <c r="W12" s="11"/>
      <c r="X12" s="11"/>
      <c r="Y12" s="11">
        <v>0</v>
      </c>
      <c r="Z12" s="11">
        <v>0</v>
      </c>
      <c r="AA12" s="11">
        <v>0</v>
      </c>
      <c r="AB12" s="11">
        <v>0</v>
      </c>
      <c r="AC12" s="11">
        <v>0</v>
      </c>
      <c r="AF12" s="11">
        <v>0</v>
      </c>
      <c r="AG12" s="11">
        <v>0</v>
      </c>
      <c r="AH12" s="11">
        <v>0</v>
      </c>
      <c r="AI12" s="11">
        <v>0</v>
      </c>
      <c r="AJ12" s="11">
        <v>0</v>
      </c>
      <c r="AL12" s="11">
        <v>0</v>
      </c>
      <c r="AM12" s="11">
        <v>0</v>
      </c>
      <c r="AN12" s="11">
        <v>0</v>
      </c>
      <c r="AO12" s="11">
        <v>0</v>
      </c>
      <c r="AP12" s="11">
        <v>0</v>
      </c>
    </row>
    <row r="13" spans="1:42">
      <c r="A13" t="s">
        <v>19</v>
      </c>
      <c r="B13" t="s">
        <v>37</v>
      </c>
      <c r="C13" t="s">
        <v>38</v>
      </c>
      <c r="D13" s="11">
        <v>0</v>
      </c>
      <c r="E13" s="11">
        <v>0</v>
      </c>
      <c r="F13" s="11">
        <v>0</v>
      </c>
      <c r="G13" s="11">
        <v>0</v>
      </c>
      <c r="H13" s="11">
        <v>0</v>
      </c>
      <c r="I13" s="11"/>
      <c r="J13" s="11"/>
      <c r="K13" s="11">
        <v>111</v>
      </c>
      <c r="L13" s="11">
        <v>113</v>
      </c>
      <c r="M13" s="11">
        <v>0</v>
      </c>
      <c r="N13" s="11">
        <v>113</v>
      </c>
      <c r="O13" s="11">
        <v>113</v>
      </c>
      <c r="P13" s="11"/>
      <c r="Q13" s="11"/>
      <c r="R13" s="11">
        <v>0</v>
      </c>
      <c r="S13" s="11">
        <v>0</v>
      </c>
      <c r="T13" s="11">
        <v>0</v>
      </c>
      <c r="U13" s="11">
        <v>0</v>
      </c>
      <c r="V13" s="11">
        <v>0</v>
      </c>
      <c r="W13" s="11"/>
      <c r="X13" s="11"/>
      <c r="Y13" s="11">
        <v>0</v>
      </c>
      <c r="Z13" s="11">
        <v>0</v>
      </c>
      <c r="AA13" s="11">
        <v>0</v>
      </c>
      <c r="AB13" s="11">
        <v>0</v>
      </c>
      <c r="AC13" s="11">
        <v>0</v>
      </c>
      <c r="AF13" s="11">
        <v>0</v>
      </c>
      <c r="AG13" s="11">
        <v>0</v>
      </c>
      <c r="AH13" s="11">
        <v>0</v>
      </c>
      <c r="AI13" s="11">
        <v>0</v>
      </c>
      <c r="AJ13" s="11">
        <v>0</v>
      </c>
      <c r="AL13" s="11">
        <v>0</v>
      </c>
      <c r="AM13" s="11">
        <v>0</v>
      </c>
      <c r="AN13" s="11">
        <v>0</v>
      </c>
      <c r="AO13" s="11">
        <v>0</v>
      </c>
      <c r="AP13" s="11">
        <v>0</v>
      </c>
    </row>
    <row r="14" spans="1:42">
      <c r="A14" t="s">
        <v>19</v>
      </c>
      <c r="B14" t="s">
        <v>37</v>
      </c>
      <c r="C14" t="s">
        <v>39</v>
      </c>
      <c r="D14" s="11">
        <v>0</v>
      </c>
      <c r="E14" s="11">
        <v>0</v>
      </c>
      <c r="F14" s="11">
        <v>0</v>
      </c>
      <c r="G14" s="11">
        <v>0</v>
      </c>
      <c r="H14" s="11">
        <v>0</v>
      </c>
      <c r="I14" s="11"/>
      <c r="J14" s="11"/>
      <c r="K14" s="11">
        <v>76</v>
      </c>
      <c r="L14" s="11">
        <v>78</v>
      </c>
      <c r="M14" s="11">
        <v>0</v>
      </c>
      <c r="N14" s="11">
        <v>78</v>
      </c>
      <c r="O14" s="11">
        <v>78</v>
      </c>
      <c r="P14" s="11"/>
      <c r="Q14" s="11"/>
      <c r="R14" s="11">
        <v>76</v>
      </c>
      <c r="S14" s="11">
        <v>78</v>
      </c>
      <c r="T14" s="11">
        <v>0</v>
      </c>
      <c r="U14" s="11">
        <v>78</v>
      </c>
      <c r="V14" s="11">
        <v>78</v>
      </c>
      <c r="W14" s="11"/>
      <c r="X14" s="11"/>
      <c r="Y14" s="47">
        <v>76</v>
      </c>
      <c r="Z14" s="47">
        <v>78</v>
      </c>
      <c r="AA14" s="47">
        <v>0</v>
      </c>
      <c r="AB14" s="47">
        <v>78</v>
      </c>
      <c r="AC14" s="47">
        <v>78</v>
      </c>
      <c r="AF14" s="47">
        <v>76</v>
      </c>
      <c r="AG14" s="47">
        <v>78</v>
      </c>
      <c r="AH14" s="47">
        <v>0</v>
      </c>
      <c r="AI14" s="47">
        <v>78</v>
      </c>
      <c r="AJ14" s="47">
        <v>78</v>
      </c>
      <c r="AL14" s="47">
        <v>76</v>
      </c>
      <c r="AM14" s="47">
        <v>78</v>
      </c>
      <c r="AN14" s="47">
        <v>0</v>
      </c>
      <c r="AO14" s="47">
        <v>78</v>
      </c>
      <c r="AP14" s="47">
        <v>78</v>
      </c>
    </row>
    <row r="15" spans="1:42">
      <c r="A15" t="s">
        <v>19</v>
      </c>
      <c r="B15" t="s">
        <v>40</v>
      </c>
      <c r="C15" t="s">
        <v>41</v>
      </c>
      <c r="D15" s="11">
        <v>0</v>
      </c>
      <c r="E15" s="11">
        <v>0</v>
      </c>
      <c r="F15" s="11">
        <v>0</v>
      </c>
      <c r="G15" s="11">
        <v>0</v>
      </c>
      <c r="H15" s="11">
        <v>0</v>
      </c>
      <c r="I15" s="11"/>
      <c r="J15" s="11"/>
      <c r="K15" s="11">
        <v>242</v>
      </c>
      <c r="L15" s="11">
        <v>247</v>
      </c>
      <c r="M15" s="11">
        <v>116</v>
      </c>
      <c r="N15" s="11">
        <v>131</v>
      </c>
      <c r="O15" s="11">
        <v>131</v>
      </c>
      <c r="P15" s="11"/>
      <c r="Q15" s="11"/>
      <c r="R15" s="11">
        <v>0</v>
      </c>
      <c r="S15" s="11">
        <v>0</v>
      </c>
      <c r="T15" s="11">
        <v>0</v>
      </c>
      <c r="U15" s="11">
        <v>0</v>
      </c>
      <c r="V15" s="11">
        <v>0</v>
      </c>
      <c r="W15" s="11"/>
      <c r="X15" s="11"/>
      <c r="Y15" s="11">
        <v>0</v>
      </c>
      <c r="Z15" s="11">
        <v>0</v>
      </c>
      <c r="AA15" s="11">
        <v>0</v>
      </c>
      <c r="AB15" s="11">
        <v>0</v>
      </c>
      <c r="AC15" s="11">
        <v>0</v>
      </c>
      <c r="AF15" s="11">
        <v>0</v>
      </c>
      <c r="AG15" s="11">
        <v>0</v>
      </c>
      <c r="AH15" s="11">
        <v>0</v>
      </c>
      <c r="AI15" s="11">
        <v>0</v>
      </c>
      <c r="AJ15" s="11">
        <v>0</v>
      </c>
      <c r="AL15" s="11">
        <v>0</v>
      </c>
      <c r="AM15" s="11">
        <v>0</v>
      </c>
      <c r="AN15" s="11">
        <v>0</v>
      </c>
      <c r="AO15" s="11">
        <v>0</v>
      </c>
      <c r="AP15" s="11">
        <v>0</v>
      </c>
    </row>
    <row r="16" spans="1:42">
      <c r="A16" t="s">
        <v>19</v>
      </c>
      <c r="B16" t="s">
        <v>139</v>
      </c>
      <c r="C16" t="s">
        <v>140</v>
      </c>
      <c r="D16" s="11">
        <v>0</v>
      </c>
      <c r="E16" s="11">
        <v>0</v>
      </c>
      <c r="F16" s="11">
        <v>0</v>
      </c>
      <c r="G16" s="11">
        <v>0</v>
      </c>
      <c r="H16" s="11">
        <v>0</v>
      </c>
      <c r="I16" s="11"/>
      <c r="J16" s="11"/>
      <c r="K16" s="11">
        <v>0</v>
      </c>
      <c r="L16" s="11">
        <v>0</v>
      </c>
      <c r="M16" s="11">
        <v>0</v>
      </c>
      <c r="N16" s="11">
        <v>0</v>
      </c>
      <c r="O16" s="11">
        <v>0</v>
      </c>
      <c r="P16" s="11"/>
      <c r="Q16" s="11"/>
      <c r="R16" s="11">
        <v>35</v>
      </c>
      <c r="S16" s="11">
        <v>36</v>
      </c>
      <c r="T16" s="11">
        <v>32</v>
      </c>
      <c r="U16" s="11">
        <v>4</v>
      </c>
      <c r="V16" s="11">
        <v>4</v>
      </c>
      <c r="W16" s="11"/>
      <c r="X16" s="11"/>
      <c r="Y16" s="47">
        <v>35</v>
      </c>
      <c r="Z16" s="47">
        <v>36</v>
      </c>
      <c r="AA16" s="47">
        <v>32</v>
      </c>
      <c r="AB16" s="47">
        <v>4</v>
      </c>
      <c r="AC16" s="47">
        <v>4</v>
      </c>
      <c r="AF16" s="47">
        <v>35</v>
      </c>
      <c r="AG16" s="47">
        <v>36</v>
      </c>
      <c r="AH16" s="47">
        <v>32</v>
      </c>
      <c r="AI16" s="47">
        <v>4</v>
      </c>
      <c r="AJ16" s="47">
        <v>4</v>
      </c>
      <c r="AL16" s="47">
        <v>35</v>
      </c>
      <c r="AM16" s="47">
        <v>36</v>
      </c>
      <c r="AN16" s="47">
        <v>32</v>
      </c>
      <c r="AO16" s="47">
        <v>4</v>
      </c>
      <c r="AP16" s="47">
        <v>4</v>
      </c>
    </row>
    <row r="17" spans="1:44">
      <c r="A17" t="s">
        <v>42</v>
      </c>
      <c r="B17" t="s">
        <v>43</v>
      </c>
      <c r="C17" t="s">
        <v>44</v>
      </c>
      <c r="D17" s="11">
        <v>253</v>
      </c>
      <c r="E17" s="11">
        <v>258</v>
      </c>
      <c r="F17" s="11">
        <v>0</v>
      </c>
      <c r="G17" s="11">
        <v>258</v>
      </c>
      <c r="H17" s="11">
        <v>258</v>
      </c>
      <c r="I17" s="11"/>
      <c r="J17" s="11"/>
      <c r="K17" s="11">
        <v>253</v>
      </c>
      <c r="L17" s="11">
        <v>258</v>
      </c>
      <c r="M17" s="11">
        <v>0</v>
      </c>
      <c r="N17" s="11">
        <v>258</v>
      </c>
      <c r="O17" s="11">
        <v>258</v>
      </c>
      <c r="P17" s="11"/>
      <c r="Q17" s="11"/>
      <c r="R17" s="11">
        <v>253</v>
      </c>
      <c r="S17" s="11">
        <v>258</v>
      </c>
      <c r="T17" s="11">
        <v>0</v>
      </c>
      <c r="U17" s="11">
        <v>258</v>
      </c>
      <c r="V17" s="11">
        <v>258</v>
      </c>
      <c r="W17" s="11"/>
      <c r="X17" s="11"/>
      <c r="Y17" s="47">
        <v>253</v>
      </c>
      <c r="Z17" s="47">
        <v>258</v>
      </c>
      <c r="AA17" s="47">
        <v>0</v>
      </c>
      <c r="AB17" s="47">
        <v>258</v>
      </c>
      <c r="AC17" s="47">
        <v>258</v>
      </c>
      <c r="AF17" s="47">
        <v>253</v>
      </c>
      <c r="AG17" s="47">
        <v>258</v>
      </c>
      <c r="AH17" s="47">
        <v>0</v>
      </c>
      <c r="AI17" s="47">
        <v>258</v>
      </c>
      <c r="AJ17" s="47">
        <v>258</v>
      </c>
      <c r="AL17" s="47">
        <v>253</v>
      </c>
      <c r="AM17" s="47">
        <v>258</v>
      </c>
      <c r="AN17" s="47">
        <v>0</v>
      </c>
      <c r="AO17" s="47">
        <v>258</v>
      </c>
      <c r="AP17" s="47">
        <v>258</v>
      </c>
    </row>
    <row r="18" spans="1:44">
      <c r="A18" t="s">
        <v>42</v>
      </c>
      <c r="B18" t="s">
        <v>45</v>
      </c>
      <c r="C18" t="s">
        <v>46</v>
      </c>
      <c r="D18" s="11">
        <v>81</v>
      </c>
      <c r="E18" s="11">
        <v>100</v>
      </c>
      <c r="F18" s="11">
        <v>0</v>
      </c>
      <c r="G18" s="11">
        <v>100</v>
      </c>
      <c r="H18" s="11">
        <v>100</v>
      </c>
      <c r="I18" s="11"/>
      <c r="J18" s="11"/>
      <c r="K18" s="11">
        <v>81</v>
      </c>
      <c r="L18" s="11">
        <v>100</v>
      </c>
      <c r="M18" s="11">
        <v>0</v>
      </c>
      <c r="N18" s="11">
        <v>100</v>
      </c>
      <c r="O18" s="11">
        <v>100</v>
      </c>
      <c r="P18" s="11"/>
      <c r="Q18" s="11"/>
      <c r="R18" s="11">
        <v>81</v>
      </c>
      <c r="S18" s="11">
        <v>100</v>
      </c>
      <c r="T18" s="11">
        <v>0</v>
      </c>
      <c r="U18" s="11">
        <v>100</v>
      </c>
      <c r="V18" s="11">
        <v>100</v>
      </c>
      <c r="W18" s="11"/>
      <c r="X18" s="11"/>
      <c r="Y18" s="47">
        <v>81</v>
      </c>
      <c r="Z18" s="47">
        <v>100</v>
      </c>
      <c r="AA18" s="47">
        <v>0</v>
      </c>
      <c r="AB18" s="47">
        <v>100</v>
      </c>
      <c r="AC18" s="47">
        <v>100</v>
      </c>
      <c r="AF18" s="47">
        <v>81</v>
      </c>
      <c r="AG18" s="47">
        <v>100</v>
      </c>
      <c r="AH18" s="47">
        <v>0</v>
      </c>
      <c r="AI18" s="47">
        <v>100</v>
      </c>
      <c r="AJ18" s="47">
        <v>100</v>
      </c>
      <c r="AL18" s="47">
        <v>81</v>
      </c>
      <c r="AM18" s="47">
        <v>100</v>
      </c>
      <c r="AN18" s="47">
        <v>0</v>
      </c>
      <c r="AO18" s="47">
        <v>100</v>
      </c>
      <c r="AP18" s="47">
        <v>100</v>
      </c>
    </row>
    <row r="19" spans="1:44">
      <c r="A19" t="s">
        <v>42</v>
      </c>
      <c r="B19" t="s">
        <v>47</v>
      </c>
      <c r="C19" t="s">
        <v>48</v>
      </c>
      <c r="D19" s="11">
        <v>106</v>
      </c>
      <c r="E19" s="11">
        <v>108</v>
      </c>
      <c r="F19" s="11">
        <v>71</v>
      </c>
      <c r="G19" s="11">
        <v>37</v>
      </c>
      <c r="H19" s="11">
        <v>37</v>
      </c>
      <c r="I19" s="11"/>
      <c r="J19" s="11"/>
      <c r="K19" s="11">
        <v>106</v>
      </c>
      <c r="L19" s="11">
        <v>108</v>
      </c>
      <c r="M19" s="11">
        <v>71</v>
      </c>
      <c r="N19" s="11">
        <v>37</v>
      </c>
      <c r="O19" s="11">
        <v>37</v>
      </c>
      <c r="P19" s="11"/>
      <c r="Q19" s="11"/>
      <c r="R19" s="11">
        <v>106</v>
      </c>
      <c r="S19" s="11">
        <v>108</v>
      </c>
      <c r="T19" s="11">
        <v>71</v>
      </c>
      <c r="U19" s="11">
        <v>37</v>
      </c>
      <c r="V19" s="11">
        <v>37</v>
      </c>
      <c r="W19" s="11"/>
      <c r="X19" s="11"/>
      <c r="Y19" s="47">
        <v>106</v>
      </c>
      <c r="Z19" s="47">
        <v>108</v>
      </c>
      <c r="AA19" s="47">
        <v>71</v>
      </c>
      <c r="AB19" s="47">
        <v>37</v>
      </c>
      <c r="AC19" s="47">
        <v>37</v>
      </c>
      <c r="AF19" s="47">
        <v>106</v>
      </c>
      <c r="AG19" s="47">
        <v>108</v>
      </c>
      <c r="AH19" s="47">
        <v>71</v>
      </c>
      <c r="AI19" s="47">
        <v>37</v>
      </c>
      <c r="AJ19" s="47">
        <v>37</v>
      </c>
      <c r="AL19" s="47">
        <v>106</v>
      </c>
      <c r="AM19" s="47">
        <v>108</v>
      </c>
      <c r="AN19" s="47">
        <v>71</v>
      </c>
      <c r="AO19" s="47">
        <v>37</v>
      </c>
      <c r="AP19" s="47">
        <v>37</v>
      </c>
    </row>
    <row r="20" spans="1:44">
      <c r="A20" t="s">
        <v>42</v>
      </c>
      <c r="B20" t="s">
        <v>49</v>
      </c>
      <c r="C20" t="s">
        <v>50</v>
      </c>
      <c r="D20" s="11">
        <v>101</v>
      </c>
      <c r="E20" s="11">
        <v>300</v>
      </c>
      <c r="F20" s="11">
        <v>0</v>
      </c>
      <c r="G20" s="11">
        <v>300</v>
      </c>
      <c r="H20" s="11">
        <v>300</v>
      </c>
      <c r="I20" s="11"/>
      <c r="J20" s="11"/>
      <c r="K20" s="11">
        <v>101</v>
      </c>
      <c r="L20" s="11">
        <v>300</v>
      </c>
      <c r="M20" s="11">
        <v>0</v>
      </c>
      <c r="N20" s="11">
        <v>300</v>
      </c>
      <c r="O20" s="11">
        <v>300</v>
      </c>
      <c r="P20" s="11"/>
      <c r="Q20" s="11"/>
      <c r="R20" s="11">
        <v>101</v>
      </c>
      <c r="S20" s="11">
        <v>300</v>
      </c>
      <c r="T20" s="11">
        <v>0</v>
      </c>
      <c r="U20" s="11">
        <v>300</v>
      </c>
      <c r="V20" s="11">
        <v>300</v>
      </c>
      <c r="W20" s="11"/>
      <c r="X20" s="11"/>
      <c r="Y20" s="47">
        <v>101</v>
      </c>
      <c r="Z20" s="47">
        <v>300</v>
      </c>
      <c r="AA20" s="47">
        <v>0</v>
      </c>
      <c r="AB20" s="47">
        <v>300</v>
      </c>
      <c r="AC20" s="47">
        <v>300</v>
      </c>
      <c r="AF20" s="47">
        <v>101</v>
      </c>
      <c r="AG20" s="47">
        <v>300</v>
      </c>
      <c r="AH20" s="47">
        <v>0</v>
      </c>
      <c r="AI20" s="47">
        <v>300</v>
      </c>
      <c r="AJ20" s="47">
        <v>300</v>
      </c>
      <c r="AL20" s="47">
        <v>101</v>
      </c>
      <c r="AM20" s="47">
        <v>300</v>
      </c>
      <c r="AN20" s="47">
        <v>0</v>
      </c>
      <c r="AO20" s="47">
        <v>300</v>
      </c>
      <c r="AP20" s="47">
        <v>300</v>
      </c>
    </row>
    <row r="21" spans="1:44">
      <c r="A21" t="s">
        <v>42</v>
      </c>
      <c r="B21" t="s">
        <v>51</v>
      </c>
      <c r="C21" t="s">
        <v>52</v>
      </c>
      <c r="D21" s="11">
        <v>71</v>
      </c>
      <c r="E21" s="11">
        <v>100</v>
      </c>
      <c r="F21" s="11">
        <v>48</v>
      </c>
      <c r="G21" s="11">
        <v>52</v>
      </c>
      <c r="H21" s="11">
        <v>52</v>
      </c>
      <c r="I21" s="11"/>
      <c r="J21" s="11"/>
      <c r="K21" s="11">
        <v>71</v>
      </c>
      <c r="L21" s="11">
        <v>100</v>
      </c>
      <c r="M21" s="11">
        <v>48</v>
      </c>
      <c r="N21" s="11">
        <v>52</v>
      </c>
      <c r="O21" s="11">
        <v>52</v>
      </c>
      <c r="P21" s="11"/>
      <c r="Q21" s="11"/>
      <c r="R21" s="11">
        <v>71</v>
      </c>
      <c r="S21" s="11">
        <v>100</v>
      </c>
      <c r="T21" s="11">
        <v>48</v>
      </c>
      <c r="U21" s="11">
        <v>52</v>
      </c>
      <c r="V21" s="11">
        <v>52</v>
      </c>
      <c r="W21" s="11"/>
      <c r="X21" s="11"/>
      <c r="Y21" s="47">
        <v>71</v>
      </c>
      <c r="Z21" s="47">
        <v>100</v>
      </c>
      <c r="AA21" s="47">
        <v>48</v>
      </c>
      <c r="AB21" s="47">
        <v>52</v>
      </c>
      <c r="AC21" s="47">
        <v>52</v>
      </c>
      <c r="AF21" s="47">
        <v>71</v>
      </c>
      <c r="AG21" s="47">
        <v>100</v>
      </c>
      <c r="AH21" s="47">
        <v>48</v>
      </c>
      <c r="AI21" s="47">
        <v>52</v>
      </c>
      <c r="AJ21" s="47">
        <v>52</v>
      </c>
      <c r="AL21" s="47">
        <v>71</v>
      </c>
      <c r="AM21" s="47">
        <v>100</v>
      </c>
      <c r="AN21" s="47">
        <v>48</v>
      </c>
      <c r="AO21" s="47">
        <v>52</v>
      </c>
      <c r="AP21" s="47">
        <v>52</v>
      </c>
    </row>
    <row r="22" spans="1:44">
      <c r="A22" t="s">
        <v>42</v>
      </c>
      <c r="B22" t="s">
        <v>53</v>
      </c>
      <c r="C22" t="s">
        <v>54</v>
      </c>
      <c r="D22" s="11">
        <v>91</v>
      </c>
      <c r="E22" s="11">
        <v>93</v>
      </c>
      <c r="F22" s="11">
        <v>42</v>
      </c>
      <c r="G22" s="11">
        <v>51</v>
      </c>
      <c r="H22" s="11">
        <v>51</v>
      </c>
      <c r="I22" s="11"/>
      <c r="J22" s="11"/>
      <c r="K22" s="11">
        <v>91</v>
      </c>
      <c r="L22" s="11">
        <v>93</v>
      </c>
      <c r="M22" s="11">
        <v>42</v>
      </c>
      <c r="N22" s="11">
        <v>51</v>
      </c>
      <c r="O22" s="11">
        <v>51</v>
      </c>
      <c r="P22" s="11"/>
      <c r="Q22" s="11"/>
      <c r="R22" s="11">
        <v>91</v>
      </c>
      <c r="S22" s="11">
        <v>93</v>
      </c>
      <c r="T22" s="11">
        <v>42</v>
      </c>
      <c r="U22" s="11">
        <v>51</v>
      </c>
      <c r="V22" s="11">
        <v>51</v>
      </c>
      <c r="W22" s="11"/>
      <c r="X22" s="11"/>
      <c r="Y22" s="47">
        <v>91</v>
      </c>
      <c r="Z22" s="47">
        <v>93</v>
      </c>
      <c r="AA22" s="47">
        <v>42</v>
      </c>
      <c r="AB22" s="47">
        <v>51</v>
      </c>
      <c r="AC22" s="47">
        <v>51</v>
      </c>
      <c r="AF22" s="47">
        <v>91</v>
      </c>
      <c r="AG22" s="47">
        <v>93</v>
      </c>
      <c r="AH22" s="47">
        <v>42</v>
      </c>
      <c r="AI22" s="47">
        <v>51</v>
      </c>
      <c r="AJ22" s="47">
        <v>51</v>
      </c>
      <c r="AL22" s="47">
        <v>91</v>
      </c>
      <c r="AM22" s="47">
        <v>93</v>
      </c>
      <c r="AN22" s="47">
        <v>42</v>
      </c>
      <c r="AO22" s="47">
        <v>51</v>
      </c>
      <c r="AP22" s="47">
        <v>51</v>
      </c>
    </row>
    <row r="23" spans="1:44">
      <c r="A23" t="s">
        <v>42</v>
      </c>
      <c r="B23" t="s">
        <v>55</v>
      </c>
      <c r="C23" t="s">
        <v>56</v>
      </c>
      <c r="D23" s="11">
        <v>273</v>
      </c>
      <c r="E23" s="11">
        <v>278</v>
      </c>
      <c r="F23" s="11">
        <v>64</v>
      </c>
      <c r="G23" s="11">
        <v>214</v>
      </c>
      <c r="H23" s="11">
        <v>214</v>
      </c>
      <c r="I23" s="11"/>
      <c r="J23" s="11"/>
      <c r="K23" s="11">
        <v>273</v>
      </c>
      <c r="L23" s="11">
        <v>278</v>
      </c>
      <c r="M23" s="11">
        <v>64</v>
      </c>
      <c r="N23" s="11">
        <v>214</v>
      </c>
      <c r="O23" s="11">
        <v>214</v>
      </c>
      <c r="P23" s="11"/>
      <c r="Q23" s="11"/>
      <c r="R23" s="11">
        <v>273</v>
      </c>
      <c r="S23" s="11">
        <v>278</v>
      </c>
      <c r="T23" s="11">
        <v>64</v>
      </c>
      <c r="U23" s="11">
        <v>214</v>
      </c>
      <c r="V23" s="11">
        <v>214</v>
      </c>
      <c r="W23" s="11"/>
      <c r="X23" s="11"/>
      <c r="Y23" s="47">
        <v>273</v>
      </c>
      <c r="Z23" s="47">
        <v>278</v>
      </c>
      <c r="AA23" s="47">
        <v>64</v>
      </c>
      <c r="AB23" s="47">
        <v>214</v>
      </c>
      <c r="AC23" s="47">
        <v>214</v>
      </c>
      <c r="AF23" s="47">
        <v>273</v>
      </c>
      <c r="AG23" s="47">
        <v>278</v>
      </c>
      <c r="AH23" s="47">
        <v>64</v>
      </c>
      <c r="AI23" s="47">
        <v>214</v>
      </c>
      <c r="AJ23" s="47">
        <v>214</v>
      </c>
      <c r="AL23" s="47">
        <v>273</v>
      </c>
      <c r="AM23" s="47">
        <v>278</v>
      </c>
      <c r="AN23" s="47">
        <v>64</v>
      </c>
      <c r="AO23" s="47">
        <v>214</v>
      </c>
      <c r="AP23" s="47">
        <v>214</v>
      </c>
    </row>
    <row r="24" spans="1:44">
      <c r="A24" t="s">
        <v>42</v>
      </c>
      <c r="B24" t="s">
        <v>57</v>
      </c>
      <c r="C24" t="s">
        <v>54</v>
      </c>
      <c r="D24" s="11">
        <v>273</v>
      </c>
      <c r="E24" s="11">
        <v>278</v>
      </c>
      <c r="F24" s="11">
        <v>64</v>
      </c>
      <c r="G24" s="11">
        <v>214</v>
      </c>
      <c r="H24" s="11">
        <v>214</v>
      </c>
      <c r="I24" s="11"/>
      <c r="J24" s="11"/>
      <c r="K24" s="11">
        <v>273</v>
      </c>
      <c r="L24" s="11">
        <v>278</v>
      </c>
      <c r="M24" s="11">
        <v>64</v>
      </c>
      <c r="N24" s="11">
        <v>214</v>
      </c>
      <c r="O24" s="11">
        <v>214</v>
      </c>
      <c r="P24" s="11"/>
      <c r="Q24" s="11"/>
      <c r="R24" s="11">
        <v>273</v>
      </c>
      <c r="S24" s="11">
        <v>278</v>
      </c>
      <c r="T24" s="11">
        <v>64</v>
      </c>
      <c r="U24" s="11">
        <v>214</v>
      </c>
      <c r="V24" s="11">
        <v>214</v>
      </c>
      <c r="W24" s="11"/>
      <c r="X24" s="11"/>
      <c r="Y24" s="47">
        <v>273</v>
      </c>
      <c r="Z24" s="47">
        <v>278</v>
      </c>
      <c r="AA24" s="47">
        <v>64</v>
      </c>
      <c r="AB24" s="47">
        <v>214</v>
      </c>
      <c r="AC24" s="47">
        <v>214</v>
      </c>
      <c r="AF24" s="47">
        <v>273</v>
      </c>
      <c r="AG24" s="47">
        <v>278</v>
      </c>
      <c r="AH24" s="47">
        <v>64</v>
      </c>
      <c r="AI24" s="47">
        <v>214</v>
      </c>
      <c r="AJ24" s="47">
        <v>214</v>
      </c>
      <c r="AL24" s="47">
        <v>273</v>
      </c>
      <c r="AM24" s="47">
        <v>278</v>
      </c>
      <c r="AN24" s="47">
        <v>64</v>
      </c>
      <c r="AO24" s="47">
        <v>214</v>
      </c>
      <c r="AP24" s="47">
        <v>214</v>
      </c>
    </row>
    <row r="25" spans="1:44">
      <c r="A25" s="67" t="s">
        <v>42</v>
      </c>
      <c r="B25" s="67" t="s">
        <v>141</v>
      </c>
      <c r="C25" s="67" t="s">
        <v>142</v>
      </c>
      <c r="D25" s="68">
        <v>0</v>
      </c>
      <c r="E25" s="68">
        <v>0</v>
      </c>
      <c r="F25" s="68">
        <v>0</v>
      </c>
      <c r="G25" s="68">
        <v>0</v>
      </c>
      <c r="H25" s="68">
        <v>0</v>
      </c>
      <c r="I25" s="68"/>
      <c r="J25" s="68"/>
      <c r="K25" s="68">
        <v>0</v>
      </c>
      <c r="L25" s="68">
        <v>0</v>
      </c>
      <c r="M25" s="68">
        <v>0</v>
      </c>
      <c r="N25" s="68">
        <v>0</v>
      </c>
      <c r="O25" s="68">
        <v>0</v>
      </c>
      <c r="P25" s="68"/>
      <c r="Q25" s="68"/>
      <c r="R25" s="68">
        <v>150</v>
      </c>
      <c r="S25" s="68">
        <v>153</v>
      </c>
      <c r="T25" s="68">
        <v>114</v>
      </c>
      <c r="U25" s="68">
        <v>39</v>
      </c>
      <c r="V25" s="68">
        <v>39</v>
      </c>
      <c r="W25" s="68"/>
      <c r="X25" s="68"/>
      <c r="Y25" s="69">
        <v>150</v>
      </c>
      <c r="Z25" s="69">
        <v>153</v>
      </c>
      <c r="AA25" s="69">
        <v>114</v>
      </c>
      <c r="AB25" s="69">
        <v>39</v>
      </c>
      <c r="AC25" s="69">
        <v>39</v>
      </c>
      <c r="AD25" s="67"/>
      <c r="AE25" s="67"/>
      <c r="AF25" s="69">
        <v>150</v>
      </c>
      <c r="AG25" s="69">
        <v>153</v>
      </c>
      <c r="AH25" s="69">
        <v>114</v>
      </c>
      <c r="AI25" s="69">
        <v>39</v>
      </c>
      <c r="AJ25" s="69">
        <v>39</v>
      </c>
      <c r="AK25" s="67"/>
      <c r="AL25" s="69">
        <v>150</v>
      </c>
      <c r="AM25" s="69">
        <v>153</v>
      </c>
      <c r="AN25" s="69">
        <v>114</v>
      </c>
      <c r="AO25" s="69">
        <v>39</v>
      </c>
      <c r="AP25" s="69">
        <v>39</v>
      </c>
      <c r="AQ25" s="67"/>
      <c r="AR25" s="67"/>
    </row>
    <row r="26" spans="1:44">
      <c r="A26" t="s">
        <v>58</v>
      </c>
      <c r="B26" t="s">
        <v>59</v>
      </c>
      <c r="C26" t="s">
        <v>60</v>
      </c>
      <c r="D26" s="11">
        <v>50</v>
      </c>
      <c r="E26" s="11">
        <v>51</v>
      </c>
      <c r="F26" s="11">
        <v>0</v>
      </c>
      <c r="G26" s="11">
        <v>51</v>
      </c>
      <c r="H26" s="11">
        <v>51</v>
      </c>
      <c r="I26" s="11"/>
      <c r="J26" s="11"/>
      <c r="K26" s="11">
        <v>50</v>
      </c>
      <c r="L26" s="11">
        <v>51</v>
      </c>
      <c r="M26" s="11">
        <v>0</v>
      </c>
      <c r="N26" s="11">
        <v>51</v>
      </c>
      <c r="O26" s="11">
        <v>51</v>
      </c>
      <c r="P26" s="11"/>
      <c r="Q26" s="11"/>
      <c r="R26" s="11">
        <v>50</v>
      </c>
      <c r="S26" s="11">
        <v>51</v>
      </c>
      <c r="T26" s="11">
        <v>0</v>
      </c>
      <c r="U26" s="11">
        <v>51</v>
      </c>
      <c r="V26" s="11">
        <v>51</v>
      </c>
      <c r="W26" s="11"/>
      <c r="X26" s="11"/>
      <c r="Y26" s="47">
        <v>50</v>
      </c>
      <c r="Z26" s="47">
        <v>51</v>
      </c>
      <c r="AA26" s="47">
        <v>0</v>
      </c>
      <c r="AB26" s="47">
        <v>51</v>
      </c>
      <c r="AC26" s="47">
        <v>51</v>
      </c>
      <c r="AF26" s="47">
        <v>50</v>
      </c>
      <c r="AG26" s="47">
        <v>51</v>
      </c>
      <c r="AH26" s="47">
        <v>0</v>
      </c>
      <c r="AI26" s="47">
        <v>51</v>
      </c>
      <c r="AJ26" s="47">
        <v>51</v>
      </c>
      <c r="AL26" s="47">
        <v>50</v>
      </c>
      <c r="AM26" s="47">
        <v>51</v>
      </c>
      <c r="AN26" s="47">
        <v>0</v>
      </c>
      <c r="AO26" s="47">
        <v>51</v>
      </c>
      <c r="AP26" s="47">
        <v>51</v>
      </c>
    </row>
    <row r="27" spans="1:44">
      <c r="A27" t="s">
        <v>61</v>
      </c>
      <c r="B27" t="s">
        <v>62</v>
      </c>
      <c r="C27" t="s">
        <v>63</v>
      </c>
      <c r="D27" s="11">
        <v>167</v>
      </c>
      <c r="E27" s="11">
        <v>170</v>
      </c>
      <c r="F27" s="11">
        <v>0</v>
      </c>
      <c r="G27" s="11">
        <v>170</v>
      </c>
      <c r="H27" s="11">
        <v>170</v>
      </c>
      <c r="I27" s="11"/>
      <c r="J27" s="11"/>
      <c r="K27" s="11">
        <v>167</v>
      </c>
      <c r="L27" s="11">
        <v>170</v>
      </c>
      <c r="M27" s="11">
        <v>0</v>
      </c>
      <c r="N27" s="11">
        <v>170</v>
      </c>
      <c r="O27" s="11">
        <v>170</v>
      </c>
      <c r="P27" s="11"/>
      <c r="Q27" s="11"/>
      <c r="R27" s="11">
        <v>0</v>
      </c>
      <c r="S27" s="11">
        <v>0</v>
      </c>
      <c r="T27" s="11">
        <v>0</v>
      </c>
      <c r="U27" s="11">
        <v>0</v>
      </c>
      <c r="V27" s="11">
        <v>0</v>
      </c>
      <c r="W27" s="11"/>
      <c r="X27" s="11"/>
      <c r="Y27" s="11">
        <v>0</v>
      </c>
      <c r="Z27" s="11">
        <v>0</v>
      </c>
      <c r="AA27" s="11">
        <v>0</v>
      </c>
      <c r="AB27" s="11">
        <v>0</v>
      </c>
      <c r="AC27" s="11">
        <v>0</v>
      </c>
      <c r="AF27" s="11">
        <v>0</v>
      </c>
      <c r="AG27" s="11">
        <v>0</v>
      </c>
      <c r="AH27" s="11">
        <v>0</v>
      </c>
      <c r="AI27" s="11">
        <v>0</v>
      </c>
      <c r="AJ27" s="11">
        <v>0</v>
      </c>
      <c r="AL27" s="11">
        <v>0</v>
      </c>
      <c r="AM27" s="11">
        <v>0</v>
      </c>
      <c r="AN27" s="11">
        <v>0</v>
      </c>
      <c r="AO27" s="11">
        <v>0</v>
      </c>
      <c r="AP27" s="11">
        <v>0</v>
      </c>
    </row>
    <row r="28" spans="1:44">
      <c r="A28" t="s">
        <v>61</v>
      </c>
      <c r="B28" t="s">
        <v>64</v>
      </c>
      <c r="C28" t="s">
        <v>65</v>
      </c>
      <c r="D28" s="11">
        <v>177</v>
      </c>
      <c r="E28" s="11">
        <v>180</v>
      </c>
      <c r="F28" s="11">
        <v>0</v>
      </c>
      <c r="G28" s="11">
        <v>180</v>
      </c>
      <c r="H28" s="11">
        <v>180</v>
      </c>
      <c r="I28" s="11"/>
      <c r="J28" s="11"/>
      <c r="K28" s="11">
        <v>177</v>
      </c>
      <c r="L28" s="11">
        <v>180</v>
      </c>
      <c r="M28" s="11">
        <v>0</v>
      </c>
      <c r="N28" s="11">
        <v>180</v>
      </c>
      <c r="O28" s="11">
        <v>180</v>
      </c>
      <c r="P28" s="11"/>
      <c r="Q28" s="11"/>
      <c r="R28" s="11">
        <v>0</v>
      </c>
      <c r="S28" s="11">
        <v>0</v>
      </c>
      <c r="T28" s="11">
        <v>0</v>
      </c>
      <c r="U28" s="11">
        <v>0</v>
      </c>
      <c r="V28" s="11">
        <v>0</v>
      </c>
      <c r="W28" s="11"/>
      <c r="X28" s="11"/>
      <c r="Y28" s="11">
        <v>0</v>
      </c>
      <c r="Z28" s="11">
        <v>0</v>
      </c>
      <c r="AA28" s="11">
        <v>0</v>
      </c>
      <c r="AB28" s="11">
        <v>0</v>
      </c>
      <c r="AC28" s="11">
        <v>0</v>
      </c>
      <c r="AF28" s="11">
        <v>0</v>
      </c>
      <c r="AG28" s="11">
        <v>0</v>
      </c>
      <c r="AH28" s="11">
        <v>0</v>
      </c>
      <c r="AI28" s="11">
        <v>0</v>
      </c>
      <c r="AJ28" s="11">
        <v>0</v>
      </c>
      <c r="AL28" s="11">
        <v>0</v>
      </c>
      <c r="AM28" s="11">
        <v>0</v>
      </c>
      <c r="AN28" s="11">
        <v>0</v>
      </c>
      <c r="AO28" s="11">
        <v>0</v>
      </c>
      <c r="AP28" s="11">
        <v>0</v>
      </c>
    </row>
    <row r="29" spans="1:44">
      <c r="A29" t="s">
        <v>66</v>
      </c>
      <c r="B29" t="s">
        <v>67</v>
      </c>
      <c r="C29" t="s">
        <v>68</v>
      </c>
      <c r="D29" s="11">
        <v>108</v>
      </c>
      <c r="E29" s="11">
        <v>110</v>
      </c>
      <c r="F29" s="11">
        <v>0</v>
      </c>
      <c r="G29" s="11">
        <v>110</v>
      </c>
      <c r="H29" s="11">
        <v>110</v>
      </c>
      <c r="I29" s="11"/>
      <c r="J29" s="11"/>
      <c r="K29" s="11">
        <v>108</v>
      </c>
      <c r="L29" s="11">
        <v>110</v>
      </c>
      <c r="M29" s="11">
        <v>0</v>
      </c>
      <c r="N29" s="11">
        <v>110</v>
      </c>
      <c r="O29" s="11">
        <v>110</v>
      </c>
      <c r="P29" s="11"/>
      <c r="Q29" s="11"/>
      <c r="R29" s="11">
        <v>108</v>
      </c>
      <c r="S29" s="11">
        <v>110</v>
      </c>
      <c r="T29" s="11">
        <v>0</v>
      </c>
      <c r="U29" s="11">
        <v>110</v>
      </c>
      <c r="V29" s="11">
        <v>110</v>
      </c>
      <c r="W29" s="11"/>
      <c r="X29" s="11"/>
      <c r="Y29" s="11">
        <v>108</v>
      </c>
      <c r="Z29" s="11">
        <v>110</v>
      </c>
      <c r="AA29" s="11">
        <v>0</v>
      </c>
      <c r="AB29" s="11">
        <v>110</v>
      </c>
      <c r="AC29" s="11">
        <v>110</v>
      </c>
      <c r="AF29" s="11">
        <v>108</v>
      </c>
      <c r="AG29" s="11">
        <v>110</v>
      </c>
      <c r="AH29" s="11">
        <v>0</v>
      </c>
      <c r="AI29" s="11">
        <v>110</v>
      </c>
      <c r="AJ29" s="11">
        <v>110</v>
      </c>
      <c r="AL29" s="11">
        <v>108</v>
      </c>
      <c r="AM29" s="11">
        <v>110</v>
      </c>
      <c r="AN29" s="11">
        <v>0</v>
      </c>
      <c r="AO29" s="11">
        <v>110</v>
      </c>
      <c r="AP29" s="11">
        <v>110</v>
      </c>
    </row>
    <row r="30" spans="1:44">
      <c r="A30" t="s">
        <v>66</v>
      </c>
      <c r="B30" t="s">
        <v>144</v>
      </c>
      <c r="C30" t="s">
        <v>143</v>
      </c>
      <c r="D30" s="11">
        <v>0</v>
      </c>
      <c r="E30" s="11">
        <v>0</v>
      </c>
      <c r="F30" s="11">
        <v>0</v>
      </c>
      <c r="G30" s="11">
        <v>0</v>
      </c>
      <c r="H30" s="11">
        <v>0</v>
      </c>
      <c r="I30" s="11"/>
      <c r="J30" s="11"/>
      <c r="K30" s="11">
        <v>0</v>
      </c>
      <c r="L30" s="11">
        <v>0</v>
      </c>
      <c r="M30" s="11">
        <v>0</v>
      </c>
      <c r="N30" s="11">
        <v>0</v>
      </c>
      <c r="O30" s="11">
        <v>0</v>
      </c>
      <c r="P30" s="11"/>
      <c r="Q30" s="11"/>
      <c r="R30" s="11">
        <v>134</v>
      </c>
      <c r="S30" s="11">
        <v>137</v>
      </c>
      <c r="T30" s="11">
        <v>0</v>
      </c>
      <c r="U30" s="11">
        <v>137</v>
      </c>
      <c r="V30" s="11">
        <v>137</v>
      </c>
      <c r="W30" s="11"/>
      <c r="X30" s="11"/>
      <c r="Y30" s="11">
        <v>134</v>
      </c>
      <c r="Z30" s="11">
        <v>137</v>
      </c>
      <c r="AA30" s="11">
        <v>0</v>
      </c>
      <c r="AB30" s="11">
        <v>137</v>
      </c>
      <c r="AC30" s="11">
        <v>137</v>
      </c>
      <c r="AF30" s="11">
        <v>134</v>
      </c>
      <c r="AG30" s="11">
        <v>137</v>
      </c>
      <c r="AH30" s="11">
        <v>0</v>
      </c>
      <c r="AI30" s="11">
        <v>137</v>
      </c>
      <c r="AJ30" s="11">
        <v>137</v>
      </c>
      <c r="AL30" s="11">
        <v>134</v>
      </c>
      <c r="AM30" s="11">
        <v>137</v>
      </c>
      <c r="AN30" s="11">
        <v>0</v>
      </c>
      <c r="AO30" s="11">
        <v>137</v>
      </c>
      <c r="AP30" s="11">
        <v>137</v>
      </c>
    </row>
    <row r="31" spans="1:44">
      <c r="A31" t="s">
        <v>66</v>
      </c>
      <c r="B31" t="s">
        <v>69</v>
      </c>
      <c r="C31" t="s">
        <v>70</v>
      </c>
      <c r="D31" s="11">
        <v>2800</v>
      </c>
      <c r="E31" s="11">
        <v>4400</v>
      </c>
      <c r="F31" s="11">
        <v>0</v>
      </c>
      <c r="G31" s="11">
        <v>4400</v>
      </c>
      <c r="H31" s="11">
        <v>4400</v>
      </c>
      <c r="I31" s="11"/>
      <c r="J31" s="11"/>
      <c r="K31" s="11">
        <v>2800</v>
      </c>
      <c r="L31" s="11">
        <v>4400</v>
      </c>
      <c r="M31" s="11">
        <v>0</v>
      </c>
      <c r="N31" s="11">
        <v>4400</v>
      </c>
      <c r="O31" s="11">
        <v>4400</v>
      </c>
      <c r="P31" s="11"/>
      <c r="Q31" s="11"/>
      <c r="R31" s="11">
        <v>2800</v>
      </c>
      <c r="S31" s="11">
        <v>4400</v>
      </c>
      <c r="T31" s="11">
        <v>0</v>
      </c>
      <c r="U31" s="11">
        <v>4400</v>
      </c>
      <c r="V31" s="11">
        <v>4400</v>
      </c>
      <c r="W31" s="11"/>
      <c r="X31" s="11"/>
      <c r="Y31" s="47">
        <v>2800</v>
      </c>
      <c r="Z31" s="47">
        <v>4400</v>
      </c>
      <c r="AA31" s="47">
        <v>0</v>
      </c>
      <c r="AB31" s="47">
        <v>4440</v>
      </c>
      <c r="AC31" s="47">
        <v>4400</v>
      </c>
      <c r="AF31" s="47">
        <v>2800</v>
      </c>
      <c r="AG31" s="47">
        <v>4400</v>
      </c>
      <c r="AH31" s="47">
        <v>0</v>
      </c>
      <c r="AI31" s="47">
        <v>4440</v>
      </c>
      <c r="AJ31" s="47">
        <v>4400</v>
      </c>
      <c r="AL31" s="47">
        <v>2800</v>
      </c>
      <c r="AM31" s="47">
        <v>4400</v>
      </c>
      <c r="AN31" s="47">
        <v>0</v>
      </c>
      <c r="AO31" s="47">
        <v>4440</v>
      </c>
      <c r="AP31" s="47">
        <v>4400</v>
      </c>
    </row>
    <row r="32" spans="1:44">
      <c r="A32" t="s">
        <v>151</v>
      </c>
      <c r="B32" t="s">
        <v>145</v>
      </c>
      <c r="C32" t="s">
        <v>208</v>
      </c>
      <c r="D32" s="11">
        <v>0</v>
      </c>
      <c r="E32" s="11">
        <v>0</v>
      </c>
      <c r="F32" s="11">
        <v>0</v>
      </c>
      <c r="G32" s="11">
        <v>0</v>
      </c>
      <c r="H32" s="11">
        <v>0</v>
      </c>
      <c r="I32" s="11"/>
      <c r="J32" s="11"/>
      <c r="K32" s="11">
        <v>0</v>
      </c>
      <c r="L32" s="11">
        <v>0</v>
      </c>
      <c r="M32" s="11">
        <v>0</v>
      </c>
      <c r="N32" s="11">
        <v>0</v>
      </c>
      <c r="O32" s="11">
        <v>0</v>
      </c>
      <c r="P32" s="11"/>
      <c r="Q32" s="11"/>
      <c r="R32" s="11">
        <v>1279</v>
      </c>
      <c r="S32" s="11">
        <v>1305</v>
      </c>
      <c r="T32" s="11">
        <v>0</v>
      </c>
      <c r="U32" s="11">
        <v>1305</v>
      </c>
      <c r="V32" s="11">
        <v>350</v>
      </c>
      <c r="W32" s="11"/>
      <c r="X32" s="11"/>
      <c r="Y32" s="47">
        <v>1279</v>
      </c>
      <c r="Z32" s="47">
        <v>1305</v>
      </c>
      <c r="AA32" s="47">
        <v>0</v>
      </c>
      <c r="AB32" s="47">
        <v>1305</v>
      </c>
      <c r="AC32" s="47">
        <v>180</v>
      </c>
      <c r="AF32" s="47">
        <v>1279</v>
      </c>
      <c r="AG32" s="47">
        <v>1305</v>
      </c>
      <c r="AH32" s="47">
        <v>0</v>
      </c>
      <c r="AI32" s="47">
        <v>1305</v>
      </c>
      <c r="AJ32" s="47">
        <v>180</v>
      </c>
      <c r="AL32" s="47">
        <v>1279</v>
      </c>
      <c r="AM32" s="47">
        <v>1305</v>
      </c>
      <c r="AN32" s="47">
        <v>0</v>
      </c>
      <c r="AO32" s="47">
        <v>1305</v>
      </c>
      <c r="AP32" s="47">
        <v>180</v>
      </c>
    </row>
    <row r="33" spans="1:42">
      <c r="A33" t="s">
        <v>66</v>
      </c>
      <c r="B33" t="s">
        <v>205</v>
      </c>
      <c r="C33" t="s">
        <v>206</v>
      </c>
      <c r="D33" s="11">
        <v>0</v>
      </c>
      <c r="E33" s="11">
        <v>0</v>
      </c>
      <c r="F33" s="11">
        <v>0</v>
      </c>
      <c r="G33" s="11">
        <v>0</v>
      </c>
      <c r="H33" s="11">
        <v>0</v>
      </c>
      <c r="I33" s="11"/>
      <c r="J33" s="11"/>
      <c r="K33" s="11">
        <v>0</v>
      </c>
      <c r="L33" s="11">
        <v>0</v>
      </c>
      <c r="M33" s="11">
        <v>0</v>
      </c>
      <c r="N33" s="11">
        <v>0</v>
      </c>
      <c r="O33" s="11">
        <v>0</v>
      </c>
      <c r="P33" s="11"/>
      <c r="Q33" s="11"/>
      <c r="R33" s="47">
        <v>392</v>
      </c>
      <c r="S33" s="47">
        <v>400</v>
      </c>
      <c r="T33" s="47">
        <v>0</v>
      </c>
      <c r="U33" s="47">
        <v>400</v>
      </c>
      <c r="V33" s="47">
        <v>400</v>
      </c>
      <c r="W33" s="11"/>
      <c r="X33" s="11"/>
      <c r="Y33" s="47">
        <v>294</v>
      </c>
      <c r="Z33" s="47">
        <v>300</v>
      </c>
      <c r="AA33" s="47">
        <v>0</v>
      </c>
      <c r="AB33" s="47">
        <v>300</v>
      </c>
      <c r="AC33" s="47">
        <v>300</v>
      </c>
      <c r="AF33" s="47">
        <v>294</v>
      </c>
      <c r="AG33" s="47">
        <v>300</v>
      </c>
      <c r="AH33" s="47">
        <v>0</v>
      </c>
      <c r="AI33" s="47">
        <v>300</v>
      </c>
      <c r="AJ33" s="47">
        <v>300</v>
      </c>
      <c r="AL33" s="47">
        <v>294</v>
      </c>
      <c r="AM33" s="47">
        <v>300</v>
      </c>
      <c r="AN33" s="47">
        <v>0</v>
      </c>
      <c r="AO33" s="47">
        <v>300</v>
      </c>
      <c r="AP33" s="47">
        <v>300</v>
      </c>
    </row>
    <row r="34" spans="1:42">
      <c r="A34" t="s">
        <v>58</v>
      </c>
      <c r="B34" t="s">
        <v>205</v>
      </c>
      <c r="C34" t="s">
        <v>207</v>
      </c>
      <c r="D34" s="11">
        <v>0</v>
      </c>
      <c r="E34" s="11">
        <v>0</v>
      </c>
      <c r="F34" s="11">
        <v>0</v>
      </c>
      <c r="G34" s="11">
        <v>0</v>
      </c>
      <c r="H34" s="11">
        <v>0</v>
      </c>
      <c r="I34" s="11"/>
      <c r="J34" s="11"/>
      <c r="K34" s="11">
        <v>0</v>
      </c>
      <c r="L34" s="11">
        <v>0</v>
      </c>
      <c r="M34" s="11">
        <v>0</v>
      </c>
      <c r="N34" s="11">
        <v>0</v>
      </c>
      <c r="O34" s="11">
        <v>0</v>
      </c>
      <c r="P34" s="11"/>
      <c r="Q34" s="11"/>
      <c r="R34" s="11">
        <v>0</v>
      </c>
      <c r="S34" s="11">
        <v>0</v>
      </c>
      <c r="T34" s="11">
        <v>0</v>
      </c>
      <c r="U34" s="11">
        <v>0</v>
      </c>
      <c r="V34" s="11">
        <v>0</v>
      </c>
      <c r="W34" s="11"/>
      <c r="X34" s="11"/>
      <c r="Y34" s="47">
        <v>100</v>
      </c>
      <c r="Z34" s="47">
        <v>100</v>
      </c>
      <c r="AA34" s="47">
        <v>0</v>
      </c>
      <c r="AB34" s="47">
        <v>100</v>
      </c>
      <c r="AC34" s="47">
        <v>100</v>
      </c>
      <c r="AF34" s="47">
        <v>100</v>
      </c>
      <c r="AG34" s="47">
        <v>100</v>
      </c>
      <c r="AH34" s="47">
        <v>0</v>
      </c>
      <c r="AI34" s="47">
        <v>100</v>
      </c>
      <c r="AJ34" s="47">
        <v>100</v>
      </c>
      <c r="AL34" s="47">
        <v>100</v>
      </c>
      <c r="AM34" s="47">
        <v>100</v>
      </c>
      <c r="AN34" s="47">
        <v>0</v>
      </c>
      <c r="AO34" s="47">
        <v>100</v>
      </c>
      <c r="AP34" s="47">
        <v>100</v>
      </c>
    </row>
    <row r="35" spans="1:42">
      <c r="A35" t="s">
        <v>66</v>
      </c>
      <c r="B35" t="s">
        <v>146</v>
      </c>
      <c r="C35" t="s">
        <v>217</v>
      </c>
      <c r="D35" s="11">
        <v>0</v>
      </c>
      <c r="E35" s="11">
        <v>0</v>
      </c>
      <c r="F35" s="11">
        <v>0</v>
      </c>
      <c r="G35" s="11">
        <v>0</v>
      </c>
      <c r="H35" s="11">
        <v>0</v>
      </c>
      <c r="I35" s="11"/>
      <c r="J35" s="11"/>
      <c r="K35" s="11">
        <v>0</v>
      </c>
      <c r="L35" s="11">
        <v>0</v>
      </c>
      <c r="M35" s="11">
        <v>0</v>
      </c>
      <c r="N35" s="11">
        <v>0</v>
      </c>
      <c r="O35" s="11">
        <v>0</v>
      </c>
      <c r="P35" s="11"/>
      <c r="Q35" s="11"/>
      <c r="R35" s="11">
        <v>20</v>
      </c>
      <c r="S35" s="11">
        <v>20</v>
      </c>
      <c r="T35" s="11">
        <v>0</v>
      </c>
      <c r="U35" s="11">
        <v>20</v>
      </c>
      <c r="V35" s="11">
        <v>20</v>
      </c>
      <c r="W35" s="11"/>
      <c r="X35" s="11"/>
      <c r="Y35" s="11">
        <v>31</v>
      </c>
      <c r="Z35" s="11">
        <v>32</v>
      </c>
      <c r="AA35" s="11">
        <v>0</v>
      </c>
      <c r="AB35" s="11">
        <v>32</v>
      </c>
      <c r="AC35" s="11">
        <v>32</v>
      </c>
      <c r="AF35" s="47">
        <v>79</v>
      </c>
      <c r="AG35" s="47">
        <v>81</v>
      </c>
      <c r="AH35" s="47">
        <v>0</v>
      </c>
      <c r="AI35" s="47">
        <v>81</v>
      </c>
      <c r="AJ35" s="47">
        <v>81</v>
      </c>
      <c r="AL35" s="47">
        <v>79</v>
      </c>
      <c r="AM35" s="47">
        <v>81</v>
      </c>
      <c r="AN35" s="47">
        <v>0</v>
      </c>
      <c r="AO35" s="47">
        <v>81</v>
      </c>
      <c r="AP35" s="47">
        <v>81</v>
      </c>
    </row>
    <row r="36" spans="1:42">
      <c r="A36" t="s">
        <v>66</v>
      </c>
      <c r="B36" t="s">
        <v>71</v>
      </c>
      <c r="C36" t="s">
        <v>72</v>
      </c>
      <c r="D36" s="11">
        <v>0</v>
      </c>
      <c r="E36" s="11">
        <v>0</v>
      </c>
      <c r="F36" s="11">
        <v>0</v>
      </c>
      <c r="G36" s="11">
        <v>0</v>
      </c>
      <c r="H36" s="11">
        <v>0</v>
      </c>
      <c r="I36" s="11"/>
      <c r="J36" s="11"/>
      <c r="K36" s="11">
        <v>242</v>
      </c>
      <c r="L36" s="11">
        <v>247</v>
      </c>
      <c r="M36" s="11">
        <v>0</v>
      </c>
      <c r="N36" s="11">
        <v>247</v>
      </c>
      <c r="O36" s="11">
        <v>247</v>
      </c>
      <c r="P36" s="11"/>
      <c r="Q36" s="11"/>
      <c r="R36" s="11">
        <v>0</v>
      </c>
      <c r="S36" s="11">
        <v>0</v>
      </c>
      <c r="T36" s="11">
        <v>0</v>
      </c>
      <c r="U36" s="11">
        <v>0</v>
      </c>
      <c r="V36" s="11">
        <v>0</v>
      </c>
      <c r="W36" s="11"/>
      <c r="X36" s="11"/>
      <c r="Y36" s="11">
        <v>0</v>
      </c>
      <c r="Z36" s="11">
        <v>0</v>
      </c>
      <c r="AA36" s="11">
        <v>0</v>
      </c>
      <c r="AB36" s="11">
        <v>0</v>
      </c>
      <c r="AC36" s="11">
        <v>0</v>
      </c>
      <c r="AF36" s="11">
        <v>0</v>
      </c>
      <c r="AG36" s="11">
        <v>0</v>
      </c>
      <c r="AH36" s="11">
        <v>0</v>
      </c>
      <c r="AI36" s="11">
        <v>0</v>
      </c>
      <c r="AJ36" s="11">
        <v>0</v>
      </c>
    </row>
    <row r="37" spans="1:42">
      <c r="A37" t="s">
        <v>66</v>
      </c>
      <c r="B37" t="s">
        <v>71</v>
      </c>
      <c r="C37" t="s">
        <v>147</v>
      </c>
      <c r="D37" s="11">
        <v>0</v>
      </c>
      <c r="E37" s="11">
        <v>0</v>
      </c>
      <c r="F37" s="11">
        <v>0</v>
      </c>
      <c r="G37" s="11">
        <v>0</v>
      </c>
      <c r="H37" s="11">
        <v>0</v>
      </c>
      <c r="I37" s="11"/>
      <c r="J37" s="11"/>
      <c r="K37" s="11">
        <v>0</v>
      </c>
      <c r="L37" s="11">
        <v>0</v>
      </c>
      <c r="M37" s="11">
        <v>0</v>
      </c>
      <c r="N37" s="11">
        <v>0</v>
      </c>
      <c r="O37" s="11">
        <v>0</v>
      </c>
      <c r="P37" s="11"/>
      <c r="Q37" s="11"/>
      <c r="R37" s="11">
        <v>207</v>
      </c>
      <c r="S37" s="11">
        <v>211</v>
      </c>
      <c r="T37" s="11">
        <v>0</v>
      </c>
      <c r="U37" s="11">
        <v>211</v>
      </c>
      <c r="V37" s="11">
        <v>211</v>
      </c>
      <c r="W37" s="11"/>
      <c r="X37" s="11"/>
      <c r="Y37" s="47">
        <v>207</v>
      </c>
      <c r="Z37" s="47">
        <v>211</v>
      </c>
      <c r="AA37" s="47">
        <v>0</v>
      </c>
      <c r="AB37" s="47">
        <v>211</v>
      </c>
      <c r="AC37" s="47">
        <v>211</v>
      </c>
      <c r="AF37" s="47">
        <v>207</v>
      </c>
      <c r="AG37" s="47">
        <v>211</v>
      </c>
      <c r="AH37" s="47">
        <v>0</v>
      </c>
      <c r="AI37" s="47">
        <v>211</v>
      </c>
      <c r="AJ37" s="47">
        <v>211</v>
      </c>
      <c r="AL37" s="47">
        <v>207</v>
      </c>
      <c r="AM37" s="47">
        <v>211</v>
      </c>
      <c r="AN37" s="47">
        <v>0</v>
      </c>
      <c r="AO37" s="47">
        <v>211</v>
      </c>
      <c r="AP37" s="47">
        <v>211</v>
      </c>
    </row>
    <row r="38" spans="1:42">
      <c r="A38" t="s">
        <v>66</v>
      </c>
      <c r="B38" t="s">
        <v>218</v>
      </c>
      <c r="C38" t="s">
        <v>219</v>
      </c>
      <c r="D38" s="11">
        <v>0</v>
      </c>
      <c r="E38" s="11">
        <v>0</v>
      </c>
      <c r="F38" s="11">
        <v>0</v>
      </c>
      <c r="G38" s="11">
        <v>0</v>
      </c>
      <c r="H38" s="11">
        <v>0</v>
      </c>
      <c r="I38" s="11"/>
      <c r="J38" s="11"/>
      <c r="K38" s="11">
        <v>0</v>
      </c>
      <c r="L38" s="11">
        <v>0</v>
      </c>
      <c r="M38" s="11">
        <v>0</v>
      </c>
      <c r="N38" s="11">
        <v>0</v>
      </c>
      <c r="O38" s="11">
        <v>0</v>
      </c>
      <c r="P38" s="11"/>
      <c r="Q38" s="11"/>
      <c r="R38" s="11">
        <v>0</v>
      </c>
      <c r="S38" s="11">
        <v>0</v>
      </c>
      <c r="T38" s="11">
        <v>0</v>
      </c>
      <c r="U38" s="11">
        <v>0</v>
      </c>
      <c r="V38" s="11">
        <v>0</v>
      </c>
      <c r="W38" s="11"/>
      <c r="X38" s="11"/>
      <c r="Y38" s="11">
        <v>0</v>
      </c>
      <c r="Z38" s="11">
        <v>0</v>
      </c>
      <c r="AA38" s="11">
        <v>0</v>
      </c>
      <c r="AB38" s="11">
        <v>0</v>
      </c>
      <c r="AC38" s="11">
        <v>0</v>
      </c>
      <c r="AF38" s="47">
        <v>133</v>
      </c>
      <c r="AG38" s="47">
        <v>136</v>
      </c>
      <c r="AH38" s="47">
        <v>0</v>
      </c>
      <c r="AI38" s="47">
        <v>136</v>
      </c>
      <c r="AJ38" s="47">
        <v>136</v>
      </c>
      <c r="AL38" s="47">
        <v>133</v>
      </c>
      <c r="AM38" s="47">
        <v>136</v>
      </c>
      <c r="AN38" s="47">
        <v>0</v>
      </c>
      <c r="AO38" s="47">
        <v>136</v>
      </c>
      <c r="AP38" s="47">
        <v>136</v>
      </c>
    </row>
    <row r="39" spans="1:42">
      <c r="A39" t="s">
        <v>66</v>
      </c>
      <c r="B39" t="s">
        <v>73</v>
      </c>
      <c r="C39" t="s">
        <v>74</v>
      </c>
      <c r="D39" s="11">
        <v>0</v>
      </c>
      <c r="E39" s="11">
        <v>0</v>
      </c>
      <c r="F39" s="11">
        <v>0</v>
      </c>
      <c r="G39" s="11">
        <v>0</v>
      </c>
      <c r="H39" s="11">
        <v>0</v>
      </c>
      <c r="I39" s="11"/>
      <c r="J39" s="11"/>
      <c r="K39" s="11">
        <v>318</v>
      </c>
      <c r="L39" s="11">
        <v>324</v>
      </c>
      <c r="M39" s="11">
        <v>0</v>
      </c>
      <c r="N39" s="11">
        <v>324</v>
      </c>
      <c r="O39" s="11">
        <v>324</v>
      </c>
      <c r="P39" s="11"/>
      <c r="Q39" s="11"/>
      <c r="R39" s="11">
        <v>318</v>
      </c>
      <c r="S39" s="11">
        <v>324</v>
      </c>
      <c r="T39" s="11">
        <v>0</v>
      </c>
      <c r="U39" s="11">
        <v>324</v>
      </c>
      <c r="V39" s="11">
        <v>324</v>
      </c>
      <c r="W39" s="11"/>
      <c r="X39" s="11"/>
      <c r="Y39" s="47">
        <v>318</v>
      </c>
      <c r="Z39" s="47">
        <v>324</v>
      </c>
      <c r="AA39" s="47">
        <v>0</v>
      </c>
      <c r="AB39" s="47">
        <v>324</v>
      </c>
      <c r="AC39" s="47">
        <v>324</v>
      </c>
      <c r="AF39" s="47">
        <v>318</v>
      </c>
      <c r="AG39" s="47">
        <v>324</v>
      </c>
      <c r="AH39" s="47">
        <v>0</v>
      </c>
      <c r="AI39" s="47">
        <v>324</v>
      </c>
      <c r="AJ39" s="47">
        <v>324</v>
      </c>
      <c r="AL39" s="47">
        <v>318</v>
      </c>
      <c r="AM39" s="47">
        <v>324</v>
      </c>
      <c r="AN39" s="47">
        <v>0</v>
      </c>
      <c r="AO39" s="47">
        <v>324</v>
      </c>
      <c r="AP39" s="47">
        <v>324</v>
      </c>
    </row>
    <row r="40" spans="1:42">
      <c r="A40" t="s">
        <v>151</v>
      </c>
      <c r="B40" t="s">
        <v>209</v>
      </c>
      <c r="C40" t="s">
        <v>210</v>
      </c>
      <c r="D40" s="11">
        <v>0</v>
      </c>
      <c r="E40" s="11">
        <v>0</v>
      </c>
      <c r="F40" s="11">
        <v>0</v>
      </c>
      <c r="G40" s="11">
        <v>0</v>
      </c>
      <c r="H40" s="11">
        <v>0</v>
      </c>
      <c r="I40" s="11"/>
      <c r="J40" s="11"/>
      <c r="K40" s="11">
        <v>0</v>
      </c>
      <c r="L40" s="11">
        <v>0</v>
      </c>
      <c r="M40" s="11">
        <v>0</v>
      </c>
      <c r="N40" s="11">
        <v>0</v>
      </c>
      <c r="O40" s="11">
        <v>0</v>
      </c>
      <c r="P40" s="11"/>
      <c r="Q40" s="11"/>
      <c r="R40" s="11">
        <v>0</v>
      </c>
      <c r="S40" s="11">
        <v>0</v>
      </c>
      <c r="T40" s="11">
        <v>0</v>
      </c>
      <c r="U40" s="11">
        <v>0</v>
      </c>
      <c r="V40" s="11">
        <v>0</v>
      </c>
      <c r="W40" s="11"/>
      <c r="X40" s="11"/>
      <c r="Y40" s="11">
        <v>120</v>
      </c>
      <c r="Z40" s="11">
        <v>120</v>
      </c>
      <c r="AA40" s="11">
        <v>0</v>
      </c>
      <c r="AB40" s="11">
        <v>120</v>
      </c>
      <c r="AC40" s="11">
        <v>120</v>
      </c>
      <c r="AF40" s="11">
        <v>120</v>
      </c>
      <c r="AG40" s="11">
        <v>120</v>
      </c>
      <c r="AH40" s="11">
        <v>0</v>
      </c>
      <c r="AI40" s="11">
        <v>120</v>
      </c>
      <c r="AJ40" s="11">
        <v>120</v>
      </c>
      <c r="AL40" s="11">
        <v>120</v>
      </c>
      <c r="AM40" s="11">
        <v>120</v>
      </c>
      <c r="AN40" s="11">
        <v>0</v>
      </c>
      <c r="AO40" s="11">
        <v>120</v>
      </c>
      <c r="AP40" s="11">
        <v>120</v>
      </c>
    </row>
    <row r="41" spans="1:42">
      <c r="A41" t="s">
        <v>58</v>
      </c>
      <c r="B41" t="s">
        <v>75</v>
      </c>
      <c r="C41" t="s">
        <v>11</v>
      </c>
      <c r="D41" s="11">
        <v>0</v>
      </c>
      <c r="E41" s="11">
        <v>0</v>
      </c>
      <c r="F41" s="11">
        <v>0</v>
      </c>
      <c r="G41" s="11">
        <v>0</v>
      </c>
      <c r="H41" s="11">
        <v>0</v>
      </c>
      <c r="I41" s="11"/>
      <c r="J41" s="11"/>
      <c r="K41" s="11">
        <v>120</v>
      </c>
      <c r="L41" s="11">
        <v>120</v>
      </c>
      <c r="M41" s="11">
        <v>0</v>
      </c>
      <c r="N41" s="11">
        <v>120</v>
      </c>
      <c r="O41" s="11">
        <v>120</v>
      </c>
      <c r="P41" s="11"/>
      <c r="Q41" s="11"/>
      <c r="R41" s="11">
        <v>120</v>
      </c>
      <c r="S41" s="11">
        <v>120</v>
      </c>
      <c r="T41" s="11">
        <v>0</v>
      </c>
      <c r="U41" s="11">
        <v>120</v>
      </c>
      <c r="V41" s="11">
        <v>120</v>
      </c>
      <c r="W41" s="11"/>
      <c r="X41" s="11"/>
      <c r="Y41" s="11">
        <v>0</v>
      </c>
      <c r="Z41" s="11">
        <v>0</v>
      </c>
      <c r="AA41" s="11">
        <v>0</v>
      </c>
      <c r="AB41" s="11">
        <v>0</v>
      </c>
      <c r="AC41" s="11">
        <v>0</v>
      </c>
      <c r="AF41" s="11">
        <v>0</v>
      </c>
      <c r="AG41" s="11">
        <v>0</v>
      </c>
      <c r="AH41" s="11">
        <v>0</v>
      </c>
      <c r="AI41" s="11">
        <v>0</v>
      </c>
      <c r="AJ41" s="11">
        <v>0</v>
      </c>
      <c r="AL41" s="11">
        <v>0</v>
      </c>
      <c r="AM41" s="11">
        <v>0</v>
      </c>
      <c r="AN41" s="11">
        <v>0</v>
      </c>
      <c r="AO41" s="11">
        <v>0</v>
      </c>
      <c r="AP41" s="11">
        <v>0</v>
      </c>
    </row>
    <row r="42" spans="1:42">
      <c r="A42" t="s">
        <v>58</v>
      </c>
      <c r="B42" t="s">
        <v>76</v>
      </c>
      <c r="C42" t="s">
        <v>77</v>
      </c>
      <c r="D42" s="11">
        <v>0</v>
      </c>
      <c r="E42" s="11">
        <v>0</v>
      </c>
      <c r="F42" s="11">
        <v>0</v>
      </c>
      <c r="G42" s="11">
        <v>0</v>
      </c>
      <c r="H42" s="11">
        <v>0</v>
      </c>
      <c r="I42" s="11"/>
      <c r="J42" s="11"/>
      <c r="K42" s="11">
        <v>98</v>
      </c>
      <c r="L42" s="11">
        <v>100</v>
      </c>
      <c r="M42" s="11">
        <v>0</v>
      </c>
      <c r="N42" s="11">
        <v>100</v>
      </c>
      <c r="O42" s="11">
        <v>100</v>
      </c>
      <c r="P42" s="11"/>
      <c r="Q42" s="11"/>
      <c r="R42" s="11">
        <v>98</v>
      </c>
      <c r="S42" s="11">
        <v>100</v>
      </c>
      <c r="T42" s="11">
        <v>0</v>
      </c>
      <c r="U42" s="11">
        <v>100</v>
      </c>
      <c r="V42" s="11">
        <v>100</v>
      </c>
      <c r="W42" s="11"/>
      <c r="X42" s="11"/>
      <c r="Y42" s="47">
        <v>100</v>
      </c>
      <c r="Z42" s="47">
        <v>100</v>
      </c>
      <c r="AA42" s="47">
        <v>0</v>
      </c>
      <c r="AB42" s="47">
        <v>100</v>
      </c>
      <c r="AC42" s="47">
        <v>100</v>
      </c>
      <c r="AF42" s="47">
        <v>100</v>
      </c>
      <c r="AG42" s="47">
        <v>100</v>
      </c>
      <c r="AH42" s="47">
        <v>0</v>
      </c>
      <c r="AI42" s="47">
        <v>100</v>
      </c>
      <c r="AJ42" s="47">
        <v>100</v>
      </c>
      <c r="AL42" s="47">
        <v>100</v>
      </c>
      <c r="AM42" s="47">
        <v>100</v>
      </c>
      <c r="AN42" s="47">
        <v>0</v>
      </c>
      <c r="AO42" s="47">
        <v>100</v>
      </c>
      <c r="AP42" s="47">
        <v>100</v>
      </c>
    </row>
    <row r="43" spans="1:42">
      <c r="A43" t="s">
        <v>151</v>
      </c>
      <c r="B43" t="s">
        <v>148</v>
      </c>
      <c r="C43" t="s">
        <v>149</v>
      </c>
      <c r="D43" s="11">
        <v>0</v>
      </c>
      <c r="E43" s="11">
        <v>0</v>
      </c>
      <c r="F43" s="11">
        <v>0</v>
      </c>
      <c r="G43" s="11">
        <v>0</v>
      </c>
      <c r="H43" s="11">
        <v>0</v>
      </c>
      <c r="I43" s="11"/>
      <c r="J43" s="11"/>
      <c r="K43" s="11">
        <v>0</v>
      </c>
      <c r="L43" s="11">
        <v>0</v>
      </c>
      <c r="M43" s="11">
        <v>0</v>
      </c>
      <c r="N43" s="11">
        <v>0</v>
      </c>
      <c r="O43" s="11">
        <v>0</v>
      </c>
      <c r="P43" s="11"/>
      <c r="Q43" s="11"/>
      <c r="R43" s="11">
        <v>118</v>
      </c>
      <c r="S43" s="11">
        <v>120</v>
      </c>
      <c r="T43" s="11">
        <v>0</v>
      </c>
      <c r="U43" s="11">
        <v>120</v>
      </c>
      <c r="V43" s="11">
        <v>120</v>
      </c>
      <c r="W43" s="11"/>
      <c r="X43" s="11"/>
      <c r="Y43" s="47">
        <v>118</v>
      </c>
      <c r="Z43" s="47">
        <v>120</v>
      </c>
      <c r="AA43" s="47">
        <v>0</v>
      </c>
      <c r="AB43" s="47">
        <v>120</v>
      </c>
      <c r="AC43" s="47">
        <v>120</v>
      </c>
      <c r="AF43" s="47">
        <v>118</v>
      </c>
      <c r="AG43" s="47">
        <v>120</v>
      </c>
      <c r="AH43" s="47">
        <v>0</v>
      </c>
      <c r="AI43" s="47">
        <v>120</v>
      </c>
      <c r="AJ43" s="47">
        <v>120</v>
      </c>
      <c r="AL43" s="47">
        <v>118</v>
      </c>
      <c r="AM43" s="47">
        <v>120</v>
      </c>
      <c r="AN43" s="47">
        <v>0</v>
      </c>
      <c r="AO43" s="47">
        <v>120</v>
      </c>
      <c r="AP43" s="47">
        <v>120</v>
      </c>
    </row>
    <row r="44" spans="1:42">
      <c r="A44" t="s">
        <v>150</v>
      </c>
      <c r="B44" t="s">
        <v>152</v>
      </c>
      <c r="C44" t="s">
        <v>153</v>
      </c>
      <c r="D44" s="11">
        <v>0</v>
      </c>
      <c r="E44" s="11">
        <v>0</v>
      </c>
      <c r="F44" s="11">
        <v>0</v>
      </c>
      <c r="G44" s="11">
        <v>0</v>
      </c>
      <c r="H44" s="11">
        <v>0</v>
      </c>
      <c r="I44" s="11"/>
      <c r="J44" s="11"/>
      <c r="K44" s="11">
        <v>0</v>
      </c>
      <c r="L44" s="11">
        <v>0</v>
      </c>
      <c r="M44" s="11">
        <v>0</v>
      </c>
      <c r="N44" s="11">
        <v>0</v>
      </c>
      <c r="O44" s="11">
        <v>0</v>
      </c>
      <c r="P44" s="11"/>
      <c r="Q44" s="11"/>
      <c r="R44" s="11">
        <v>118</v>
      </c>
      <c r="S44" s="11">
        <v>120</v>
      </c>
      <c r="T44" s="11">
        <v>0</v>
      </c>
      <c r="U44" s="11">
        <v>120</v>
      </c>
      <c r="V44" s="11">
        <v>120</v>
      </c>
      <c r="W44" s="11"/>
      <c r="X44" s="11"/>
      <c r="Y44" s="47">
        <v>118</v>
      </c>
      <c r="Z44" s="47">
        <v>120</v>
      </c>
      <c r="AA44" s="47">
        <v>0</v>
      </c>
      <c r="AB44" s="47">
        <v>120</v>
      </c>
      <c r="AC44" s="47">
        <v>120</v>
      </c>
      <c r="AF44" s="47">
        <v>118</v>
      </c>
      <c r="AG44" s="47">
        <v>120</v>
      </c>
      <c r="AH44" s="47">
        <v>0</v>
      </c>
      <c r="AI44" s="47">
        <v>120</v>
      </c>
      <c r="AJ44" s="47">
        <v>120</v>
      </c>
      <c r="AL44" s="47">
        <v>118</v>
      </c>
      <c r="AM44" s="47">
        <v>120</v>
      </c>
      <c r="AN44" s="47">
        <v>0</v>
      </c>
      <c r="AO44" s="47">
        <v>120</v>
      </c>
      <c r="AP44" s="47">
        <v>120</v>
      </c>
    </row>
    <row r="45" spans="1:42">
      <c r="A45" t="s">
        <v>150</v>
      </c>
      <c r="B45" t="s">
        <v>154</v>
      </c>
      <c r="C45" t="s">
        <v>155</v>
      </c>
      <c r="D45" s="11">
        <v>0</v>
      </c>
      <c r="E45" s="11">
        <v>0</v>
      </c>
      <c r="F45" s="11">
        <v>0</v>
      </c>
      <c r="G45" s="11">
        <v>0</v>
      </c>
      <c r="H45" s="11">
        <v>0</v>
      </c>
      <c r="I45" s="11"/>
      <c r="J45" s="11"/>
      <c r="K45" s="11">
        <v>0</v>
      </c>
      <c r="L45" s="11">
        <v>0</v>
      </c>
      <c r="M45" s="11">
        <v>0</v>
      </c>
      <c r="N45" s="11">
        <v>0</v>
      </c>
      <c r="O45" s="11">
        <v>0</v>
      </c>
      <c r="P45" s="11"/>
      <c r="Q45" s="11"/>
      <c r="R45" s="11">
        <v>337</v>
      </c>
      <c r="S45" s="11">
        <v>343</v>
      </c>
      <c r="T45" s="11">
        <v>0</v>
      </c>
      <c r="U45" s="11">
        <v>343</v>
      </c>
      <c r="V45" s="11">
        <v>343</v>
      </c>
      <c r="W45" s="11"/>
      <c r="X45" s="11"/>
      <c r="Y45" s="47">
        <v>337</v>
      </c>
      <c r="Z45" s="47">
        <v>343</v>
      </c>
      <c r="AA45" s="47">
        <v>0</v>
      </c>
      <c r="AB45" s="47">
        <v>343</v>
      </c>
      <c r="AC45" s="47">
        <v>343</v>
      </c>
      <c r="AF45" s="47">
        <v>337</v>
      </c>
      <c r="AG45" s="47">
        <v>343</v>
      </c>
      <c r="AH45" s="47">
        <v>0</v>
      </c>
      <c r="AI45" s="47">
        <v>343</v>
      </c>
      <c r="AJ45" s="47">
        <v>343</v>
      </c>
      <c r="AL45" s="47">
        <v>337</v>
      </c>
      <c r="AM45" s="47">
        <v>343</v>
      </c>
      <c r="AN45" s="47">
        <v>0</v>
      </c>
      <c r="AO45" s="47">
        <v>343</v>
      </c>
      <c r="AP45" s="47">
        <v>343</v>
      </c>
    </row>
    <row r="46" spans="1:42">
      <c r="A46" t="s">
        <v>66</v>
      </c>
      <c r="B46" t="s">
        <v>156</v>
      </c>
      <c r="C46" t="s">
        <v>74</v>
      </c>
      <c r="D46" s="11">
        <v>0</v>
      </c>
      <c r="E46" s="11">
        <v>0</v>
      </c>
      <c r="F46" s="11">
        <v>0</v>
      </c>
      <c r="G46" s="11">
        <v>0</v>
      </c>
      <c r="H46" s="11">
        <v>0</v>
      </c>
      <c r="I46" s="11"/>
      <c r="J46" s="11"/>
      <c r="K46" s="11">
        <v>0</v>
      </c>
      <c r="L46" s="11">
        <v>0</v>
      </c>
      <c r="M46" s="11">
        <v>0</v>
      </c>
      <c r="N46" s="11">
        <v>0</v>
      </c>
      <c r="O46" s="11">
        <v>0</v>
      </c>
      <c r="P46" s="11"/>
      <c r="Q46" s="11"/>
      <c r="R46" s="11">
        <v>60</v>
      </c>
      <c r="S46" s="11">
        <v>60</v>
      </c>
      <c r="T46" s="11">
        <v>0</v>
      </c>
      <c r="U46" s="11">
        <v>60</v>
      </c>
      <c r="V46" s="11">
        <v>60</v>
      </c>
      <c r="W46" s="11"/>
      <c r="X46" s="11"/>
      <c r="Y46" s="47">
        <v>60</v>
      </c>
      <c r="Z46" s="47">
        <v>60</v>
      </c>
      <c r="AA46" s="47">
        <v>0</v>
      </c>
      <c r="AB46" s="47">
        <v>60</v>
      </c>
      <c r="AC46" s="47">
        <v>60</v>
      </c>
      <c r="AF46" s="47">
        <v>60</v>
      </c>
      <c r="AG46" s="47">
        <v>60</v>
      </c>
      <c r="AH46" s="47">
        <v>0</v>
      </c>
      <c r="AI46" s="47">
        <v>60</v>
      </c>
      <c r="AJ46" s="47">
        <v>60</v>
      </c>
      <c r="AL46" s="47">
        <v>60</v>
      </c>
      <c r="AM46" s="47">
        <v>60</v>
      </c>
      <c r="AN46" s="47">
        <v>0</v>
      </c>
      <c r="AO46" s="47">
        <v>60</v>
      </c>
      <c r="AP46" s="47">
        <v>60</v>
      </c>
    </row>
    <row r="47" spans="1:42">
      <c r="A47" t="s">
        <v>58</v>
      </c>
      <c r="B47" t="s">
        <v>78</v>
      </c>
      <c r="C47" t="s">
        <v>79</v>
      </c>
      <c r="D47" s="11">
        <v>39</v>
      </c>
      <c r="E47" s="11">
        <v>40</v>
      </c>
      <c r="F47" s="11">
        <v>0</v>
      </c>
      <c r="G47" s="11">
        <v>40</v>
      </c>
      <c r="H47" s="11">
        <v>40</v>
      </c>
      <c r="I47" s="11"/>
      <c r="J47" s="11"/>
      <c r="K47" s="11">
        <v>39</v>
      </c>
      <c r="L47" s="11">
        <v>40</v>
      </c>
      <c r="M47" s="11">
        <v>0</v>
      </c>
      <c r="N47" s="11">
        <v>40</v>
      </c>
      <c r="O47" s="11">
        <v>40</v>
      </c>
      <c r="P47" s="11"/>
      <c r="Q47" s="11"/>
      <c r="R47" s="11">
        <v>20</v>
      </c>
      <c r="S47" s="11">
        <v>20</v>
      </c>
      <c r="T47" s="11">
        <v>0</v>
      </c>
      <c r="U47" s="11">
        <v>20</v>
      </c>
      <c r="V47" s="11">
        <v>20</v>
      </c>
      <c r="W47" s="11"/>
      <c r="X47" s="11"/>
      <c r="Y47" s="47">
        <v>20</v>
      </c>
      <c r="Z47" s="47">
        <v>20</v>
      </c>
      <c r="AA47" s="47">
        <v>0</v>
      </c>
      <c r="AB47" s="47">
        <v>20</v>
      </c>
      <c r="AC47" s="47">
        <v>20</v>
      </c>
      <c r="AF47" s="47">
        <v>20</v>
      </c>
      <c r="AG47" s="47">
        <v>20</v>
      </c>
      <c r="AH47" s="47">
        <v>0</v>
      </c>
      <c r="AI47" s="47">
        <v>20</v>
      </c>
      <c r="AJ47" s="47">
        <v>20</v>
      </c>
      <c r="AL47" s="47">
        <v>20</v>
      </c>
      <c r="AM47" s="47">
        <v>20</v>
      </c>
      <c r="AN47" s="47">
        <v>0</v>
      </c>
      <c r="AO47" s="47">
        <v>20</v>
      </c>
      <c r="AP47" s="47">
        <v>20</v>
      </c>
    </row>
    <row r="48" spans="1:42">
      <c r="A48" t="s">
        <v>58</v>
      </c>
      <c r="B48" t="s">
        <v>80</v>
      </c>
      <c r="C48" t="s">
        <v>81</v>
      </c>
      <c r="D48" s="11">
        <v>87</v>
      </c>
      <c r="E48" s="11">
        <v>89</v>
      </c>
      <c r="F48" s="11">
        <v>0</v>
      </c>
      <c r="G48" s="11">
        <v>89</v>
      </c>
      <c r="H48" s="11">
        <v>89</v>
      </c>
      <c r="I48" s="11"/>
      <c r="J48" s="11"/>
      <c r="K48" s="11">
        <v>87</v>
      </c>
      <c r="L48" s="11">
        <v>89</v>
      </c>
      <c r="M48" s="11">
        <v>0</v>
      </c>
      <c r="N48" s="11">
        <v>89</v>
      </c>
      <c r="O48" s="11">
        <v>89</v>
      </c>
      <c r="P48" s="11"/>
      <c r="Q48" s="11"/>
      <c r="R48" s="11">
        <v>87</v>
      </c>
      <c r="S48" s="11">
        <v>89</v>
      </c>
      <c r="T48" s="11">
        <v>0</v>
      </c>
      <c r="U48" s="11">
        <v>89</v>
      </c>
      <c r="V48" s="11">
        <v>89</v>
      </c>
      <c r="W48" s="11"/>
      <c r="X48" s="11"/>
      <c r="Y48" s="47">
        <v>87</v>
      </c>
      <c r="Z48" s="47">
        <v>89</v>
      </c>
      <c r="AA48" s="47">
        <v>0</v>
      </c>
      <c r="AB48" s="47">
        <v>89</v>
      </c>
      <c r="AC48" s="47">
        <v>89</v>
      </c>
      <c r="AF48" s="47">
        <v>87</v>
      </c>
      <c r="AG48" s="47">
        <v>89</v>
      </c>
      <c r="AH48" s="47">
        <v>0</v>
      </c>
      <c r="AI48" s="47">
        <v>89</v>
      </c>
      <c r="AJ48" s="47">
        <v>89</v>
      </c>
      <c r="AL48" s="47">
        <v>87</v>
      </c>
      <c r="AM48" s="47">
        <v>89</v>
      </c>
      <c r="AN48" s="47">
        <v>0</v>
      </c>
      <c r="AO48" s="47">
        <v>89</v>
      </c>
      <c r="AP48" s="47">
        <v>89</v>
      </c>
    </row>
    <row r="49" spans="1:42">
      <c r="A49" t="s">
        <v>58</v>
      </c>
      <c r="B49" t="s">
        <v>82</v>
      </c>
      <c r="C49" t="s">
        <v>83</v>
      </c>
      <c r="D49" s="11">
        <v>113</v>
      </c>
      <c r="E49" s="11">
        <v>115</v>
      </c>
      <c r="F49" s="11">
        <v>0</v>
      </c>
      <c r="G49" s="11">
        <v>115</v>
      </c>
      <c r="H49" s="11">
        <v>115</v>
      </c>
      <c r="I49" s="11"/>
      <c r="J49" s="11"/>
      <c r="K49" s="11">
        <v>113</v>
      </c>
      <c r="L49" s="11">
        <v>115</v>
      </c>
      <c r="M49" s="11">
        <v>0</v>
      </c>
      <c r="N49" s="11">
        <v>115</v>
      </c>
      <c r="O49" s="11">
        <v>115</v>
      </c>
      <c r="P49" s="11"/>
      <c r="Q49" s="11"/>
      <c r="R49" s="11">
        <v>65</v>
      </c>
      <c r="S49" s="11">
        <v>66</v>
      </c>
      <c r="T49" s="11">
        <v>0</v>
      </c>
      <c r="U49" s="11">
        <v>66</v>
      </c>
      <c r="V49" s="11">
        <v>66</v>
      </c>
      <c r="W49" s="11"/>
      <c r="X49" s="11"/>
      <c r="Y49" s="47">
        <v>65</v>
      </c>
      <c r="Z49" s="47">
        <v>66</v>
      </c>
      <c r="AA49" s="47">
        <v>0</v>
      </c>
      <c r="AB49" s="47">
        <v>66</v>
      </c>
      <c r="AC49" s="47">
        <v>66</v>
      </c>
      <c r="AF49" s="47">
        <v>65</v>
      </c>
      <c r="AG49" s="47">
        <v>66</v>
      </c>
      <c r="AH49" s="47">
        <v>0</v>
      </c>
      <c r="AI49" s="47">
        <v>66</v>
      </c>
      <c r="AJ49" s="47">
        <v>66</v>
      </c>
      <c r="AL49" s="47">
        <v>65</v>
      </c>
      <c r="AM49" s="47">
        <v>66</v>
      </c>
      <c r="AN49" s="47">
        <v>0</v>
      </c>
      <c r="AO49" s="47">
        <v>66</v>
      </c>
      <c r="AP49" s="47">
        <v>66</v>
      </c>
    </row>
    <row r="50" spans="1:42">
      <c r="A50" t="s">
        <v>58</v>
      </c>
      <c r="B50" t="s">
        <v>84</v>
      </c>
      <c r="C50" t="s">
        <v>85</v>
      </c>
      <c r="D50" s="11">
        <v>49</v>
      </c>
      <c r="E50" s="11">
        <v>50</v>
      </c>
      <c r="F50" s="11">
        <v>0</v>
      </c>
      <c r="G50" s="11">
        <v>50</v>
      </c>
      <c r="H50" s="11">
        <v>50</v>
      </c>
      <c r="I50" s="11"/>
      <c r="J50" s="11"/>
      <c r="K50" s="11">
        <v>49</v>
      </c>
      <c r="L50" s="11">
        <v>50</v>
      </c>
      <c r="M50" s="11">
        <v>0</v>
      </c>
      <c r="N50" s="11">
        <v>50</v>
      </c>
      <c r="O50" s="11">
        <v>50</v>
      </c>
      <c r="P50" s="11"/>
      <c r="Q50" s="11"/>
      <c r="R50" s="11">
        <v>12</v>
      </c>
      <c r="S50" s="11">
        <v>12</v>
      </c>
      <c r="T50" s="11">
        <v>0</v>
      </c>
      <c r="U50" s="11">
        <v>12</v>
      </c>
      <c r="V50" s="11">
        <v>12</v>
      </c>
      <c r="W50" s="11"/>
      <c r="X50" s="11"/>
      <c r="Y50" s="47">
        <v>12</v>
      </c>
      <c r="Z50" s="47">
        <v>12</v>
      </c>
      <c r="AA50" s="47">
        <v>0</v>
      </c>
      <c r="AB50" s="47">
        <v>12</v>
      </c>
      <c r="AC50" s="47">
        <v>12</v>
      </c>
      <c r="AF50" s="47">
        <v>12</v>
      </c>
      <c r="AG50" s="47">
        <v>12</v>
      </c>
      <c r="AH50" s="47">
        <v>0</v>
      </c>
      <c r="AI50" s="47">
        <v>12</v>
      </c>
      <c r="AJ50" s="47">
        <v>12</v>
      </c>
      <c r="AL50" s="47">
        <v>12</v>
      </c>
      <c r="AM50" s="47">
        <v>12</v>
      </c>
      <c r="AN50" s="47">
        <v>0</v>
      </c>
      <c r="AO50" s="47">
        <v>12</v>
      </c>
      <c r="AP50" s="47">
        <v>12</v>
      </c>
    </row>
    <row r="51" spans="1:42">
      <c r="A51" t="s">
        <v>58</v>
      </c>
      <c r="B51" t="s">
        <v>86</v>
      </c>
      <c r="C51" t="s">
        <v>87</v>
      </c>
      <c r="D51" s="11">
        <v>105</v>
      </c>
      <c r="E51" s="11">
        <v>107</v>
      </c>
      <c r="F51" s="11">
        <v>0</v>
      </c>
      <c r="G51" s="11">
        <v>107</v>
      </c>
      <c r="H51" s="11">
        <v>107</v>
      </c>
      <c r="I51" s="11"/>
      <c r="J51" s="11"/>
      <c r="K51" s="11">
        <v>105</v>
      </c>
      <c r="L51" s="11">
        <v>107</v>
      </c>
      <c r="M51" s="11">
        <v>0</v>
      </c>
      <c r="N51" s="11">
        <v>107</v>
      </c>
      <c r="O51" s="11">
        <v>107</v>
      </c>
      <c r="P51" s="11"/>
      <c r="Q51" s="11"/>
      <c r="R51" s="11">
        <v>53</v>
      </c>
      <c r="S51" s="11">
        <v>54</v>
      </c>
      <c r="T51" s="11">
        <v>0</v>
      </c>
      <c r="U51" s="11">
        <v>54</v>
      </c>
      <c r="V51" s="11">
        <v>54</v>
      </c>
      <c r="W51" s="11"/>
      <c r="X51" s="11"/>
      <c r="Y51" s="47">
        <v>53</v>
      </c>
      <c r="Z51" s="47">
        <v>54</v>
      </c>
      <c r="AA51" s="47">
        <v>0</v>
      </c>
      <c r="AB51" s="47">
        <v>54</v>
      </c>
      <c r="AC51" s="47">
        <v>54</v>
      </c>
      <c r="AF51" s="47">
        <v>53</v>
      </c>
      <c r="AG51" s="47">
        <v>54</v>
      </c>
      <c r="AH51" s="47">
        <v>0</v>
      </c>
      <c r="AI51" s="47">
        <v>54</v>
      </c>
      <c r="AJ51" s="47">
        <v>54</v>
      </c>
      <c r="AL51" s="47">
        <v>53</v>
      </c>
      <c r="AM51" s="47">
        <v>54</v>
      </c>
      <c r="AN51" s="47">
        <v>0</v>
      </c>
      <c r="AO51" s="47">
        <v>54</v>
      </c>
      <c r="AP51" s="47">
        <v>54</v>
      </c>
    </row>
    <row r="52" spans="1:42">
      <c r="A52" t="s">
        <v>58</v>
      </c>
      <c r="B52" t="s">
        <v>88</v>
      </c>
      <c r="C52" t="s">
        <v>89</v>
      </c>
      <c r="D52" s="11">
        <v>55</v>
      </c>
      <c r="E52" s="11">
        <v>56</v>
      </c>
      <c r="F52" s="11">
        <v>0</v>
      </c>
      <c r="G52" s="11">
        <v>56</v>
      </c>
      <c r="H52" s="11">
        <v>56</v>
      </c>
      <c r="I52" s="11"/>
      <c r="J52" s="11"/>
      <c r="K52" s="11">
        <v>55</v>
      </c>
      <c r="L52" s="11">
        <v>56</v>
      </c>
      <c r="M52" s="11">
        <v>0</v>
      </c>
      <c r="N52" s="11">
        <v>56</v>
      </c>
      <c r="O52" s="11">
        <v>56</v>
      </c>
      <c r="P52" s="11"/>
      <c r="Q52" s="11"/>
      <c r="R52" s="11">
        <v>55</v>
      </c>
      <c r="S52" s="11">
        <v>56</v>
      </c>
      <c r="T52" s="11">
        <v>0</v>
      </c>
      <c r="U52" s="11">
        <v>56</v>
      </c>
      <c r="V52" s="11">
        <v>56</v>
      </c>
      <c r="W52" s="11"/>
      <c r="X52" s="11"/>
      <c r="Y52" s="47">
        <v>55</v>
      </c>
      <c r="Z52" s="47">
        <v>56</v>
      </c>
      <c r="AA52" s="47">
        <v>0</v>
      </c>
      <c r="AB52" s="47">
        <v>56</v>
      </c>
      <c r="AC52" s="47">
        <v>56</v>
      </c>
      <c r="AF52" s="47">
        <v>55</v>
      </c>
      <c r="AG52" s="47">
        <v>56</v>
      </c>
      <c r="AH52" s="47">
        <v>0</v>
      </c>
      <c r="AI52" s="47">
        <v>56</v>
      </c>
      <c r="AJ52" s="47">
        <v>56</v>
      </c>
      <c r="AL52" s="47">
        <v>55</v>
      </c>
      <c r="AM52" s="47">
        <v>56</v>
      </c>
      <c r="AN52" s="47">
        <v>0</v>
      </c>
      <c r="AO52" s="47">
        <v>56</v>
      </c>
      <c r="AP52" s="47">
        <v>56</v>
      </c>
    </row>
    <row r="53" spans="1:42">
      <c r="A53" t="s">
        <v>58</v>
      </c>
      <c r="B53" t="s">
        <v>90</v>
      </c>
      <c r="C53" t="s">
        <v>91</v>
      </c>
      <c r="D53" s="11">
        <v>20</v>
      </c>
      <c r="E53" s="11">
        <v>20</v>
      </c>
      <c r="F53" s="11">
        <v>0</v>
      </c>
      <c r="G53" s="11">
        <v>20</v>
      </c>
      <c r="H53" s="11">
        <v>20</v>
      </c>
      <c r="I53" s="11"/>
      <c r="J53" s="11"/>
      <c r="K53" s="11">
        <v>20</v>
      </c>
      <c r="L53" s="11">
        <v>20</v>
      </c>
      <c r="M53" s="11">
        <v>0</v>
      </c>
      <c r="N53" s="11">
        <v>20</v>
      </c>
      <c r="O53" s="11">
        <v>20</v>
      </c>
      <c r="P53" s="11"/>
      <c r="Q53" s="11"/>
      <c r="R53" s="11">
        <v>20</v>
      </c>
      <c r="S53" s="11">
        <v>20</v>
      </c>
      <c r="T53" s="11">
        <v>0</v>
      </c>
      <c r="U53" s="11">
        <v>20</v>
      </c>
      <c r="V53" s="11">
        <v>20</v>
      </c>
      <c r="W53" s="11"/>
      <c r="X53" s="11"/>
      <c r="Y53" s="11">
        <v>20</v>
      </c>
      <c r="Z53" s="11">
        <v>20</v>
      </c>
      <c r="AA53" s="11">
        <v>0</v>
      </c>
      <c r="AB53" s="11">
        <v>20</v>
      </c>
      <c r="AC53" s="11">
        <v>20</v>
      </c>
      <c r="AF53" s="11">
        <v>20</v>
      </c>
      <c r="AG53" s="11">
        <v>20</v>
      </c>
      <c r="AH53" s="11">
        <v>0</v>
      </c>
      <c r="AI53" s="11">
        <v>20</v>
      </c>
      <c r="AJ53" s="11">
        <v>20</v>
      </c>
      <c r="AL53" s="11">
        <v>20</v>
      </c>
      <c r="AM53" s="11">
        <v>20</v>
      </c>
      <c r="AN53" s="11">
        <v>0</v>
      </c>
      <c r="AO53" s="11">
        <v>20</v>
      </c>
      <c r="AP53" s="11">
        <v>20</v>
      </c>
    </row>
    <row r="54" spans="1:42">
      <c r="A54" t="s">
        <v>58</v>
      </c>
      <c r="B54" t="s">
        <v>92</v>
      </c>
      <c r="C54" t="s">
        <v>93</v>
      </c>
      <c r="D54" s="11">
        <v>78</v>
      </c>
      <c r="E54" s="11">
        <v>80</v>
      </c>
      <c r="F54" s="11">
        <v>0</v>
      </c>
      <c r="G54" s="11">
        <v>80</v>
      </c>
      <c r="H54" s="11">
        <v>80</v>
      </c>
      <c r="I54" s="11"/>
      <c r="J54" s="11"/>
      <c r="K54" s="11">
        <v>78</v>
      </c>
      <c r="L54" s="11">
        <v>80</v>
      </c>
      <c r="M54" s="11">
        <v>0</v>
      </c>
      <c r="N54" s="11">
        <v>80</v>
      </c>
      <c r="O54" s="11">
        <v>80</v>
      </c>
      <c r="P54" s="11"/>
      <c r="Q54" s="11"/>
      <c r="R54" s="11">
        <v>78</v>
      </c>
      <c r="S54" s="11">
        <v>80</v>
      </c>
      <c r="T54" s="11">
        <v>0</v>
      </c>
      <c r="U54" s="11">
        <v>80</v>
      </c>
      <c r="V54" s="11">
        <v>80</v>
      </c>
      <c r="W54" s="11"/>
      <c r="X54" s="11"/>
      <c r="Y54" s="47">
        <v>78</v>
      </c>
      <c r="Z54" s="47">
        <v>80</v>
      </c>
      <c r="AA54" s="47">
        <v>0</v>
      </c>
      <c r="AB54" s="47">
        <v>80</v>
      </c>
      <c r="AC54" s="47">
        <v>80</v>
      </c>
      <c r="AF54" s="47">
        <v>78</v>
      </c>
      <c r="AG54" s="47">
        <v>80</v>
      </c>
      <c r="AH54" s="47">
        <v>0</v>
      </c>
      <c r="AI54" s="47">
        <v>80</v>
      </c>
      <c r="AJ54" s="47">
        <v>80</v>
      </c>
      <c r="AL54" s="47">
        <v>78</v>
      </c>
      <c r="AM54" s="47">
        <v>80</v>
      </c>
      <c r="AN54" s="47">
        <v>0</v>
      </c>
      <c r="AO54" s="47">
        <v>80</v>
      </c>
      <c r="AP54" s="47">
        <v>80</v>
      </c>
    </row>
    <row r="55" spans="1:42">
      <c r="A55" t="s">
        <v>58</v>
      </c>
      <c r="B55" t="s">
        <v>94</v>
      </c>
      <c r="C55" t="s">
        <v>95</v>
      </c>
      <c r="D55" s="11">
        <v>51</v>
      </c>
      <c r="E55" s="11">
        <v>52</v>
      </c>
      <c r="F55" s="11">
        <v>0</v>
      </c>
      <c r="G55" s="11">
        <v>52</v>
      </c>
      <c r="H55" s="11">
        <v>52</v>
      </c>
      <c r="I55" s="11"/>
      <c r="J55" s="11"/>
      <c r="K55" s="11">
        <v>51</v>
      </c>
      <c r="L55" s="11">
        <v>52</v>
      </c>
      <c r="M55" s="11">
        <v>0</v>
      </c>
      <c r="N55" s="11">
        <v>52</v>
      </c>
      <c r="O55" s="11">
        <v>52</v>
      </c>
      <c r="P55" s="11"/>
      <c r="Q55" s="11"/>
      <c r="R55" s="11">
        <v>51</v>
      </c>
      <c r="S55" s="11">
        <v>52</v>
      </c>
      <c r="T55" s="11">
        <v>0</v>
      </c>
      <c r="U55" s="11">
        <v>52</v>
      </c>
      <c r="V55" s="11">
        <v>52</v>
      </c>
      <c r="W55" s="11"/>
      <c r="X55" s="11"/>
      <c r="Y55" s="47">
        <v>51</v>
      </c>
      <c r="Z55" s="47">
        <v>52</v>
      </c>
      <c r="AA55" s="47">
        <v>0</v>
      </c>
      <c r="AB55" s="47">
        <v>52</v>
      </c>
      <c r="AC55" s="47">
        <v>52</v>
      </c>
      <c r="AF55" s="11">
        <v>0</v>
      </c>
      <c r="AG55" s="11">
        <v>0</v>
      </c>
      <c r="AH55" s="11">
        <v>0</v>
      </c>
      <c r="AI55" s="11">
        <v>0</v>
      </c>
      <c r="AJ55" s="11">
        <v>0</v>
      </c>
      <c r="AL55" s="11">
        <v>0</v>
      </c>
      <c r="AM55" s="11">
        <v>0</v>
      </c>
      <c r="AN55" s="11">
        <v>0</v>
      </c>
      <c r="AO55" s="11">
        <v>0</v>
      </c>
      <c r="AP55" s="11">
        <v>0</v>
      </c>
    </row>
    <row r="56" spans="1:42">
      <c r="A56" t="s">
        <v>58</v>
      </c>
      <c r="B56" t="s">
        <v>96</v>
      </c>
      <c r="C56" t="s">
        <v>97</v>
      </c>
      <c r="D56" s="11">
        <v>130</v>
      </c>
      <c r="E56" s="11">
        <v>133</v>
      </c>
      <c r="F56" s="11">
        <v>0</v>
      </c>
      <c r="G56" s="11">
        <v>133</v>
      </c>
      <c r="H56" s="11">
        <v>133</v>
      </c>
      <c r="I56" s="11"/>
      <c r="J56" s="11"/>
      <c r="K56" s="11">
        <v>130</v>
      </c>
      <c r="L56" s="11">
        <v>133</v>
      </c>
      <c r="M56" s="11">
        <v>0</v>
      </c>
      <c r="N56" s="11">
        <v>133</v>
      </c>
      <c r="O56" s="11">
        <v>133</v>
      </c>
      <c r="P56" s="11"/>
      <c r="Q56" s="11"/>
      <c r="R56" s="11">
        <v>130</v>
      </c>
      <c r="S56" s="11">
        <v>133</v>
      </c>
      <c r="T56" s="11">
        <v>0</v>
      </c>
      <c r="U56" s="11">
        <v>133</v>
      </c>
      <c r="V56" s="11">
        <v>133</v>
      </c>
      <c r="W56" s="11"/>
      <c r="X56" s="11"/>
      <c r="Y56" s="47">
        <v>130</v>
      </c>
      <c r="Z56" s="47">
        <v>133</v>
      </c>
      <c r="AA56" s="47">
        <v>0</v>
      </c>
      <c r="AB56" s="47">
        <v>133</v>
      </c>
      <c r="AC56" s="47">
        <v>133</v>
      </c>
      <c r="AF56" s="11">
        <v>0</v>
      </c>
      <c r="AG56" s="11">
        <v>0</v>
      </c>
      <c r="AH56" s="11">
        <v>0</v>
      </c>
      <c r="AI56" s="11">
        <v>0</v>
      </c>
      <c r="AJ56" s="11">
        <v>0</v>
      </c>
      <c r="AL56" s="11">
        <v>0</v>
      </c>
      <c r="AM56" s="11">
        <v>0</v>
      </c>
      <c r="AN56" s="11">
        <v>0</v>
      </c>
      <c r="AO56" s="11">
        <v>0</v>
      </c>
      <c r="AP56" s="11">
        <v>0</v>
      </c>
    </row>
    <row r="57" spans="1:42">
      <c r="A57" t="s">
        <v>58</v>
      </c>
      <c r="B57" t="s">
        <v>98</v>
      </c>
      <c r="C57" t="s">
        <v>99</v>
      </c>
      <c r="D57" s="11">
        <v>59</v>
      </c>
      <c r="E57" s="11">
        <v>60</v>
      </c>
      <c r="F57" s="11">
        <v>0</v>
      </c>
      <c r="G57" s="11">
        <v>60</v>
      </c>
      <c r="H57" s="11">
        <v>60</v>
      </c>
      <c r="I57" s="11"/>
      <c r="J57" s="11"/>
      <c r="K57" s="11">
        <v>59</v>
      </c>
      <c r="L57" s="11">
        <v>60</v>
      </c>
      <c r="M57" s="11">
        <v>0</v>
      </c>
      <c r="N57" s="11">
        <v>60</v>
      </c>
      <c r="O57" s="11">
        <v>60</v>
      </c>
      <c r="P57" s="11"/>
      <c r="Q57" s="11"/>
      <c r="R57" s="11">
        <v>59</v>
      </c>
      <c r="S57" s="11">
        <v>60</v>
      </c>
      <c r="T57" s="11">
        <v>0</v>
      </c>
      <c r="U57" s="11">
        <v>60</v>
      </c>
      <c r="V57" s="11">
        <v>60</v>
      </c>
      <c r="W57" s="11"/>
      <c r="X57" s="11"/>
      <c r="Y57" s="47">
        <v>59</v>
      </c>
      <c r="Z57" s="47">
        <v>60</v>
      </c>
      <c r="AA57" s="47">
        <v>0</v>
      </c>
      <c r="AB57" s="47">
        <v>60</v>
      </c>
      <c r="AC57" s="47">
        <v>60</v>
      </c>
      <c r="AF57" s="47">
        <v>59</v>
      </c>
      <c r="AG57" s="47">
        <v>60</v>
      </c>
      <c r="AH57" s="47">
        <v>0</v>
      </c>
      <c r="AI57" s="47">
        <v>60</v>
      </c>
      <c r="AJ57" s="47">
        <v>60</v>
      </c>
      <c r="AL57" s="47">
        <v>59</v>
      </c>
      <c r="AM57" s="47">
        <v>60</v>
      </c>
      <c r="AN57" s="47">
        <v>0</v>
      </c>
      <c r="AO57" s="47">
        <v>60</v>
      </c>
      <c r="AP57" s="47">
        <v>60</v>
      </c>
    </row>
    <row r="58" spans="1:42">
      <c r="A58" t="s">
        <v>58</v>
      </c>
      <c r="B58" t="s">
        <v>100</v>
      </c>
      <c r="C58" t="s">
        <v>101</v>
      </c>
      <c r="D58" s="11">
        <v>56</v>
      </c>
      <c r="E58" s="11">
        <v>57</v>
      </c>
      <c r="F58" s="11">
        <v>0</v>
      </c>
      <c r="G58" s="11">
        <v>57</v>
      </c>
      <c r="H58" s="11">
        <v>57</v>
      </c>
      <c r="I58" s="11"/>
      <c r="J58" s="11"/>
      <c r="K58" s="11">
        <v>56</v>
      </c>
      <c r="L58" s="11">
        <v>57</v>
      </c>
      <c r="M58" s="11">
        <v>0</v>
      </c>
      <c r="N58" s="11">
        <v>57</v>
      </c>
      <c r="O58" s="11">
        <v>57</v>
      </c>
      <c r="P58" s="11"/>
      <c r="Q58" s="11"/>
      <c r="R58" s="11">
        <v>56</v>
      </c>
      <c r="S58" s="11">
        <v>57</v>
      </c>
      <c r="T58" s="11">
        <v>0</v>
      </c>
      <c r="U58" s="11">
        <v>57</v>
      </c>
      <c r="V58" s="11">
        <v>57</v>
      </c>
      <c r="W58" s="11"/>
      <c r="X58" s="11"/>
      <c r="Y58" s="47">
        <v>56</v>
      </c>
      <c r="Z58" s="47">
        <v>57</v>
      </c>
      <c r="AA58" s="47">
        <v>0</v>
      </c>
      <c r="AB58" s="47">
        <v>57</v>
      </c>
      <c r="AC58" s="47">
        <v>57</v>
      </c>
      <c r="AF58" s="47">
        <v>56</v>
      </c>
      <c r="AG58" s="47">
        <v>57</v>
      </c>
      <c r="AH58" s="47">
        <v>0</v>
      </c>
      <c r="AI58" s="47">
        <v>57</v>
      </c>
      <c r="AJ58" s="47">
        <v>57</v>
      </c>
      <c r="AL58" s="47">
        <v>56</v>
      </c>
      <c r="AM58" s="47">
        <v>57</v>
      </c>
      <c r="AN58" s="47">
        <v>0</v>
      </c>
      <c r="AO58" s="47">
        <v>57</v>
      </c>
      <c r="AP58" s="47">
        <v>57</v>
      </c>
    </row>
    <row r="59" spans="1:42">
      <c r="A59" t="s">
        <v>58</v>
      </c>
      <c r="B59" t="s">
        <v>102</v>
      </c>
      <c r="C59" t="s">
        <v>103</v>
      </c>
      <c r="D59" s="11">
        <v>38</v>
      </c>
      <c r="E59" s="11">
        <v>39</v>
      </c>
      <c r="F59" s="11">
        <v>0</v>
      </c>
      <c r="G59" s="11">
        <v>39</v>
      </c>
      <c r="H59" s="11">
        <v>39</v>
      </c>
      <c r="I59" s="11"/>
      <c r="J59" s="11"/>
      <c r="K59" s="11">
        <v>38</v>
      </c>
      <c r="L59" s="11">
        <v>39</v>
      </c>
      <c r="M59" s="11">
        <v>0</v>
      </c>
      <c r="N59" s="11">
        <v>39</v>
      </c>
      <c r="O59" s="11">
        <v>39</v>
      </c>
      <c r="P59" s="11"/>
      <c r="Q59" s="11"/>
      <c r="R59" s="11">
        <v>10</v>
      </c>
      <c r="S59" s="11">
        <v>10</v>
      </c>
      <c r="T59" s="11">
        <v>0</v>
      </c>
      <c r="U59" s="11">
        <v>10</v>
      </c>
      <c r="V59" s="11">
        <v>10</v>
      </c>
      <c r="W59" s="11"/>
      <c r="X59" s="11"/>
      <c r="Y59" s="47">
        <v>10</v>
      </c>
      <c r="Z59" s="47">
        <v>10</v>
      </c>
      <c r="AA59" s="47">
        <v>0</v>
      </c>
      <c r="AB59" s="47">
        <v>10</v>
      </c>
      <c r="AC59" s="47">
        <v>10</v>
      </c>
      <c r="AF59" s="47">
        <v>10</v>
      </c>
      <c r="AG59" s="47">
        <v>10</v>
      </c>
      <c r="AH59" s="47">
        <v>0</v>
      </c>
      <c r="AI59" s="47">
        <v>10</v>
      </c>
      <c r="AJ59" s="47">
        <v>10</v>
      </c>
      <c r="AL59" s="47">
        <v>10</v>
      </c>
      <c r="AM59" s="47">
        <v>10</v>
      </c>
      <c r="AN59" s="47">
        <v>0</v>
      </c>
      <c r="AO59" s="47">
        <v>10</v>
      </c>
      <c r="AP59" s="47">
        <v>10</v>
      </c>
    </row>
    <row r="60" spans="1:42">
      <c r="A60" t="s">
        <v>58</v>
      </c>
      <c r="B60" t="s">
        <v>104</v>
      </c>
      <c r="C60" t="s">
        <v>105</v>
      </c>
      <c r="D60" s="11">
        <v>93</v>
      </c>
      <c r="E60" s="11">
        <v>95</v>
      </c>
      <c r="F60" s="11">
        <v>0</v>
      </c>
      <c r="G60" s="11">
        <v>95</v>
      </c>
      <c r="H60" s="11">
        <v>95</v>
      </c>
      <c r="I60" s="11"/>
      <c r="J60" s="11"/>
      <c r="K60" s="11">
        <v>93</v>
      </c>
      <c r="L60" s="11">
        <v>95</v>
      </c>
      <c r="M60" s="11">
        <v>0</v>
      </c>
      <c r="N60" s="11">
        <v>95</v>
      </c>
      <c r="O60" s="11">
        <v>95</v>
      </c>
      <c r="P60" s="11"/>
      <c r="Q60" s="11"/>
      <c r="R60" s="11">
        <v>93</v>
      </c>
      <c r="S60" s="11">
        <v>95</v>
      </c>
      <c r="T60" s="11">
        <v>0</v>
      </c>
      <c r="U60" s="11">
        <v>95</v>
      </c>
      <c r="V60" s="11">
        <v>95</v>
      </c>
      <c r="W60" s="11"/>
      <c r="X60" s="11"/>
      <c r="Y60" s="47">
        <v>93</v>
      </c>
      <c r="Z60" s="47">
        <v>95</v>
      </c>
      <c r="AA60" s="47">
        <v>0</v>
      </c>
      <c r="AB60" s="47">
        <v>95</v>
      </c>
      <c r="AC60" s="47">
        <v>95</v>
      </c>
      <c r="AF60" s="47">
        <v>93</v>
      </c>
      <c r="AG60" s="47">
        <v>95</v>
      </c>
      <c r="AH60" s="47">
        <v>0</v>
      </c>
      <c r="AI60" s="47">
        <v>95</v>
      </c>
      <c r="AJ60" s="47">
        <v>95</v>
      </c>
      <c r="AL60" s="47">
        <v>93</v>
      </c>
      <c r="AM60" s="47">
        <v>95</v>
      </c>
      <c r="AN60" s="47">
        <v>0</v>
      </c>
      <c r="AO60" s="47">
        <v>95</v>
      </c>
      <c r="AP60" s="47">
        <v>95</v>
      </c>
    </row>
    <row r="61" spans="1:42">
      <c r="A61" t="s">
        <v>58</v>
      </c>
      <c r="B61" t="s">
        <v>106</v>
      </c>
      <c r="C61" t="s">
        <v>107</v>
      </c>
      <c r="D61" s="11">
        <v>19</v>
      </c>
      <c r="E61" s="11">
        <v>19</v>
      </c>
      <c r="F61" s="11">
        <v>0</v>
      </c>
      <c r="G61" s="11">
        <v>19</v>
      </c>
      <c r="H61" s="11">
        <v>19</v>
      </c>
      <c r="I61" s="11"/>
      <c r="J61" s="11"/>
      <c r="K61" s="11">
        <v>19</v>
      </c>
      <c r="L61" s="11">
        <v>19</v>
      </c>
      <c r="M61" s="11">
        <v>0</v>
      </c>
      <c r="N61" s="11">
        <v>19</v>
      </c>
      <c r="O61" s="11">
        <v>19</v>
      </c>
      <c r="P61" s="11"/>
      <c r="Q61" s="11"/>
      <c r="R61" s="11">
        <v>19</v>
      </c>
      <c r="S61" s="11">
        <v>19</v>
      </c>
      <c r="T61" s="11">
        <v>0</v>
      </c>
      <c r="U61" s="11">
        <v>19</v>
      </c>
      <c r="V61" s="11">
        <v>19</v>
      </c>
      <c r="W61" s="11"/>
      <c r="X61" s="11"/>
      <c r="Y61" s="47">
        <v>19</v>
      </c>
      <c r="Z61" s="47">
        <v>19</v>
      </c>
      <c r="AA61" s="47">
        <v>0</v>
      </c>
      <c r="AB61" s="47">
        <v>19</v>
      </c>
      <c r="AC61" s="47">
        <v>19</v>
      </c>
      <c r="AF61" s="47">
        <v>19</v>
      </c>
      <c r="AG61" s="47">
        <v>19</v>
      </c>
      <c r="AH61" s="47">
        <v>0</v>
      </c>
      <c r="AI61" s="47">
        <v>19</v>
      </c>
      <c r="AJ61" s="47">
        <v>19</v>
      </c>
      <c r="AL61" s="47">
        <v>19</v>
      </c>
      <c r="AM61" s="47">
        <v>19</v>
      </c>
      <c r="AN61" s="47">
        <v>0</v>
      </c>
      <c r="AO61" s="47">
        <v>19</v>
      </c>
      <c r="AP61" s="47">
        <v>19</v>
      </c>
    </row>
    <row r="62" spans="1:42">
      <c r="A62" t="s">
        <v>58</v>
      </c>
      <c r="B62" t="s">
        <v>108</v>
      </c>
      <c r="C62" t="s">
        <v>109</v>
      </c>
      <c r="D62" s="11">
        <v>26</v>
      </c>
      <c r="E62" s="11">
        <v>27</v>
      </c>
      <c r="F62" s="11">
        <v>0</v>
      </c>
      <c r="G62" s="11">
        <v>27</v>
      </c>
      <c r="H62" s="11">
        <v>27</v>
      </c>
      <c r="I62" s="11"/>
      <c r="J62" s="11"/>
      <c r="K62" s="11">
        <v>26</v>
      </c>
      <c r="L62" s="11">
        <v>27</v>
      </c>
      <c r="M62" s="11">
        <v>0</v>
      </c>
      <c r="N62" s="11">
        <v>27</v>
      </c>
      <c r="O62" s="11">
        <v>27</v>
      </c>
      <c r="P62" s="11"/>
      <c r="Q62" s="11"/>
      <c r="R62" s="11">
        <v>0</v>
      </c>
      <c r="S62" s="11">
        <v>0</v>
      </c>
      <c r="T62" s="11">
        <v>0</v>
      </c>
      <c r="U62" s="11">
        <v>0</v>
      </c>
      <c r="V62" s="11">
        <v>0</v>
      </c>
      <c r="W62" s="11"/>
      <c r="X62" s="11"/>
      <c r="Y62" s="11">
        <v>0</v>
      </c>
      <c r="Z62" s="11">
        <v>0</v>
      </c>
      <c r="AA62" s="11">
        <v>0</v>
      </c>
      <c r="AB62" s="11">
        <v>0</v>
      </c>
      <c r="AC62" s="11">
        <v>0</v>
      </c>
      <c r="AF62" s="11">
        <v>0</v>
      </c>
      <c r="AG62" s="11">
        <v>0</v>
      </c>
      <c r="AH62" s="11">
        <v>0</v>
      </c>
      <c r="AI62" s="11">
        <v>0</v>
      </c>
      <c r="AJ62" s="11">
        <v>0</v>
      </c>
      <c r="AL62" s="11">
        <v>0</v>
      </c>
      <c r="AM62" s="11">
        <v>0</v>
      </c>
      <c r="AN62" s="11">
        <v>0</v>
      </c>
      <c r="AO62" s="11">
        <v>0</v>
      </c>
      <c r="AP62" s="11">
        <v>0</v>
      </c>
    </row>
    <row r="63" spans="1:4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row>
    <row r="64" spans="1:42">
      <c r="A64" s="7" t="s">
        <v>110</v>
      </c>
      <c r="B64" s="7"/>
      <c r="C64" s="7"/>
      <c r="D64" s="48">
        <f>SUM(D3:D25)</f>
        <v>4092</v>
      </c>
      <c r="E64" s="48">
        <f t="shared" ref="E64:AP64" si="0">SUM(E3:E25)</f>
        <v>4421</v>
      </c>
      <c r="F64" s="48">
        <f t="shared" si="0"/>
        <v>1643</v>
      </c>
      <c r="G64" s="48">
        <f t="shared" si="0"/>
        <v>2778</v>
      </c>
      <c r="H64" s="48">
        <f t="shared" si="0"/>
        <v>2778</v>
      </c>
      <c r="I64" s="48">
        <f t="shared" si="0"/>
        <v>0</v>
      </c>
      <c r="J64" s="48">
        <f t="shared" si="0"/>
        <v>0</v>
      </c>
      <c r="K64" s="48">
        <f t="shared" si="0"/>
        <v>6930</v>
      </c>
      <c r="L64" s="48">
        <f t="shared" si="0"/>
        <v>7317</v>
      </c>
      <c r="M64" s="48">
        <f t="shared" si="0"/>
        <v>2853</v>
      </c>
      <c r="N64" s="48">
        <f t="shared" si="0"/>
        <v>4464</v>
      </c>
      <c r="O64" s="48">
        <f t="shared" si="0"/>
        <v>4464</v>
      </c>
      <c r="P64" s="48">
        <f t="shared" si="0"/>
        <v>0</v>
      </c>
      <c r="Q64" s="48">
        <f t="shared" si="0"/>
        <v>0</v>
      </c>
      <c r="R64" s="48">
        <f t="shared" si="0"/>
        <v>6535</v>
      </c>
      <c r="S64" s="48">
        <f t="shared" si="0"/>
        <v>6914</v>
      </c>
      <c r="T64" s="48">
        <f t="shared" si="0"/>
        <v>2848</v>
      </c>
      <c r="U64" s="48">
        <f t="shared" si="0"/>
        <v>4066</v>
      </c>
      <c r="V64" s="48">
        <f t="shared" si="0"/>
        <v>4066</v>
      </c>
      <c r="W64" s="48">
        <f t="shared" si="0"/>
        <v>0</v>
      </c>
      <c r="X64" s="48"/>
      <c r="Y64" s="48">
        <f t="shared" si="0"/>
        <v>6535</v>
      </c>
      <c r="Z64" s="48">
        <f t="shared" si="0"/>
        <v>6914</v>
      </c>
      <c r="AA64" s="48">
        <f t="shared" si="0"/>
        <v>2848</v>
      </c>
      <c r="AB64" s="48">
        <f t="shared" si="0"/>
        <v>4066</v>
      </c>
      <c r="AC64" s="48">
        <f t="shared" si="0"/>
        <v>4066</v>
      </c>
      <c r="AD64" s="48">
        <f t="shared" si="0"/>
        <v>0</v>
      </c>
      <c r="AE64" s="48">
        <f t="shared" si="0"/>
        <v>0</v>
      </c>
      <c r="AF64" s="48">
        <f t="shared" si="0"/>
        <v>6535</v>
      </c>
      <c r="AG64" s="48">
        <f t="shared" si="0"/>
        <v>6914</v>
      </c>
      <c r="AH64" s="48">
        <f t="shared" si="0"/>
        <v>2848</v>
      </c>
      <c r="AI64" s="48">
        <f t="shared" si="0"/>
        <v>4066</v>
      </c>
      <c r="AJ64" s="48">
        <f t="shared" si="0"/>
        <v>4066</v>
      </c>
      <c r="AL64" s="48">
        <f t="shared" si="0"/>
        <v>6535</v>
      </c>
      <c r="AM64" s="48">
        <f t="shared" si="0"/>
        <v>6914</v>
      </c>
      <c r="AN64" s="48">
        <f t="shared" si="0"/>
        <v>2848</v>
      </c>
      <c r="AO64" s="48">
        <f t="shared" si="0"/>
        <v>4066</v>
      </c>
      <c r="AP64" s="48">
        <f t="shared" si="0"/>
        <v>4066</v>
      </c>
    </row>
    <row r="65" spans="1:42">
      <c r="A65" s="7" t="s">
        <v>111</v>
      </c>
      <c r="B65" s="7"/>
      <c r="C65" s="7"/>
      <c r="D65" s="48">
        <f>SUM(D26:D62)</f>
        <v>4320</v>
      </c>
      <c r="E65" s="48">
        <f t="shared" ref="E65:AP65" si="1">SUM(E26:E62)</f>
        <v>5950</v>
      </c>
      <c r="F65" s="48">
        <f t="shared" si="1"/>
        <v>0</v>
      </c>
      <c r="G65" s="48">
        <f t="shared" si="1"/>
        <v>5950</v>
      </c>
      <c r="H65" s="48">
        <f t="shared" si="1"/>
        <v>5950</v>
      </c>
      <c r="I65" s="48"/>
      <c r="J65" s="48"/>
      <c r="K65" s="48">
        <f t="shared" si="1"/>
        <v>5098</v>
      </c>
      <c r="L65" s="48">
        <f t="shared" si="1"/>
        <v>6741</v>
      </c>
      <c r="M65" s="48">
        <f t="shared" si="1"/>
        <v>0</v>
      </c>
      <c r="N65" s="48">
        <f t="shared" si="1"/>
        <v>6741</v>
      </c>
      <c r="O65" s="48">
        <f t="shared" si="1"/>
        <v>6741</v>
      </c>
      <c r="P65" s="48">
        <f t="shared" si="1"/>
        <v>0</v>
      </c>
      <c r="Q65" s="48">
        <f t="shared" si="1"/>
        <v>0</v>
      </c>
      <c r="R65" s="48">
        <f t="shared" si="1"/>
        <v>6967</v>
      </c>
      <c r="S65" s="48">
        <f t="shared" si="1"/>
        <v>8644</v>
      </c>
      <c r="T65" s="48">
        <f t="shared" si="1"/>
        <v>0</v>
      </c>
      <c r="U65" s="48">
        <f t="shared" si="1"/>
        <v>8644</v>
      </c>
      <c r="V65" s="48">
        <f t="shared" si="1"/>
        <v>7689</v>
      </c>
      <c r="W65" s="48">
        <f t="shared" si="1"/>
        <v>0</v>
      </c>
      <c r="X65" s="48"/>
      <c r="Y65" s="48">
        <f t="shared" si="1"/>
        <v>6982</v>
      </c>
      <c r="Z65" s="48">
        <f t="shared" si="1"/>
        <v>8656</v>
      </c>
      <c r="AA65" s="48">
        <f t="shared" si="1"/>
        <v>0</v>
      </c>
      <c r="AB65" s="48">
        <f t="shared" si="1"/>
        <v>8696</v>
      </c>
      <c r="AC65" s="48">
        <f t="shared" si="1"/>
        <v>7531</v>
      </c>
      <c r="AD65" s="48">
        <f t="shared" si="1"/>
        <v>0</v>
      </c>
      <c r="AE65" s="48">
        <f t="shared" si="1"/>
        <v>0</v>
      </c>
      <c r="AF65" s="48">
        <f t="shared" si="1"/>
        <v>6982</v>
      </c>
      <c r="AG65" s="48">
        <f t="shared" si="1"/>
        <v>8656</v>
      </c>
      <c r="AH65" s="48">
        <f t="shared" si="1"/>
        <v>0</v>
      </c>
      <c r="AI65" s="48">
        <f t="shared" si="1"/>
        <v>8696</v>
      </c>
      <c r="AJ65" s="48">
        <f t="shared" si="1"/>
        <v>7531</v>
      </c>
      <c r="AL65" s="48">
        <f t="shared" si="1"/>
        <v>6982</v>
      </c>
      <c r="AM65" s="48">
        <f t="shared" si="1"/>
        <v>8656</v>
      </c>
      <c r="AN65" s="48">
        <f t="shared" si="1"/>
        <v>0</v>
      </c>
      <c r="AO65" s="48">
        <f t="shared" si="1"/>
        <v>8696</v>
      </c>
      <c r="AP65" s="48">
        <f t="shared" si="1"/>
        <v>7531</v>
      </c>
    </row>
    <row r="66" spans="1:42">
      <c r="A66" s="6"/>
      <c r="B66" s="6"/>
      <c r="C66" s="6"/>
      <c r="D66" s="12"/>
      <c r="E66" s="12"/>
      <c r="F66" s="12"/>
      <c r="G66" s="12"/>
      <c r="H66" s="12"/>
      <c r="I66" s="12"/>
      <c r="J66" s="12"/>
      <c r="K66" s="12"/>
      <c r="L66" s="12"/>
      <c r="M66" s="12"/>
      <c r="N66" s="12"/>
      <c r="O66" s="12"/>
      <c r="P66" s="11"/>
      <c r="Q66" s="11"/>
      <c r="R66" s="11"/>
      <c r="S66" s="11"/>
      <c r="T66" s="11"/>
      <c r="U66" s="11"/>
      <c r="V66" s="11"/>
      <c r="W66" s="11"/>
      <c r="X66" s="11"/>
      <c r="Y66" s="11"/>
      <c r="Z66" s="11"/>
      <c r="AA66" s="11"/>
      <c r="AB66" s="11"/>
      <c r="AC66" s="11"/>
    </row>
    <row r="67" spans="1:42">
      <c r="A67" s="6" t="s">
        <v>125</v>
      </c>
      <c r="B67" s="6"/>
      <c r="C67" s="6"/>
      <c r="D67" s="12">
        <f>D64+D65</f>
        <v>8412</v>
      </c>
      <c r="E67" s="12">
        <f t="shared" ref="E67:AP67" si="2">E64+E65</f>
        <v>10371</v>
      </c>
      <c r="F67" s="12">
        <f t="shared" si="2"/>
        <v>1643</v>
      </c>
      <c r="G67" s="12">
        <f t="shared" si="2"/>
        <v>8728</v>
      </c>
      <c r="H67" s="12">
        <f t="shared" si="2"/>
        <v>8728</v>
      </c>
      <c r="I67" s="12"/>
      <c r="J67" s="12"/>
      <c r="K67" s="12">
        <f t="shared" si="2"/>
        <v>12028</v>
      </c>
      <c r="L67" s="12">
        <f t="shared" si="2"/>
        <v>14058</v>
      </c>
      <c r="M67" s="12">
        <f t="shared" si="2"/>
        <v>2853</v>
      </c>
      <c r="N67" s="12">
        <f t="shared" si="2"/>
        <v>11205</v>
      </c>
      <c r="O67" s="12">
        <f t="shared" si="2"/>
        <v>11205</v>
      </c>
      <c r="P67" s="12">
        <f t="shared" si="2"/>
        <v>0</v>
      </c>
      <c r="Q67" s="12">
        <f t="shared" si="2"/>
        <v>0</v>
      </c>
      <c r="R67" s="12">
        <f t="shared" si="2"/>
        <v>13502</v>
      </c>
      <c r="S67" s="12">
        <f t="shared" si="2"/>
        <v>15558</v>
      </c>
      <c r="T67" s="12">
        <f t="shared" si="2"/>
        <v>2848</v>
      </c>
      <c r="U67" s="12">
        <f t="shared" si="2"/>
        <v>12710</v>
      </c>
      <c r="V67" s="12">
        <f t="shared" si="2"/>
        <v>11755</v>
      </c>
      <c r="W67" s="12">
        <f t="shared" si="2"/>
        <v>0</v>
      </c>
      <c r="X67" s="12"/>
      <c r="Y67" s="12">
        <f t="shared" si="2"/>
        <v>13517</v>
      </c>
      <c r="Z67" s="12">
        <f t="shared" si="2"/>
        <v>15570</v>
      </c>
      <c r="AA67" s="12">
        <f t="shared" si="2"/>
        <v>2848</v>
      </c>
      <c r="AB67" s="12">
        <f t="shared" si="2"/>
        <v>12762</v>
      </c>
      <c r="AC67" s="12">
        <f t="shared" si="2"/>
        <v>11597</v>
      </c>
      <c r="AD67" s="12">
        <f t="shared" si="2"/>
        <v>0</v>
      </c>
      <c r="AE67" s="12">
        <f t="shared" si="2"/>
        <v>0</v>
      </c>
      <c r="AF67" s="12">
        <f t="shared" si="2"/>
        <v>13517</v>
      </c>
      <c r="AG67" s="12">
        <f t="shared" si="2"/>
        <v>15570</v>
      </c>
      <c r="AH67" s="12">
        <f t="shared" si="2"/>
        <v>2848</v>
      </c>
      <c r="AI67" s="12">
        <f t="shared" si="2"/>
        <v>12762</v>
      </c>
      <c r="AJ67" s="12">
        <f t="shared" si="2"/>
        <v>11597</v>
      </c>
      <c r="AL67" s="12">
        <f t="shared" si="2"/>
        <v>13517</v>
      </c>
      <c r="AM67" s="12">
        <f t="shared" si="2"/>
        <v>15570</v>
      </c>
      <c r="AN67" s="12">
        <f t="shared" si="2"/>
        <v>2848</v>
      </c>
      <c r="AO67" s="12">
        <f t="shared" si="2"/>
        <v>12762</v>
      </c>
      <c r="AP67" s="12">
        <f t="shared" si="2"/>
        <v>11597</v>
      </c>
    </row>
    <row r="68" spans="1:42">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42">
      <c r="A69" t="s">
        <v>126</v>
      </c>
      <c r="D69" s="11"/>
      <c r="E69" s="11"/>
      <c r="F69" s="11"/>
      <c r="G69" s="11"/>
      <c r="H69" s="11">
        <v>1389</v>
      </c>
      <c r="I69" s="11"/>
      <c r="J69" s="11"/>
      <c r="K69" s="11"/>
      <c r="L69" s="11"/>
      <c r="M69" s="11"/>
      <c r="N69" s="11"/>
      <c r="O69" s="11">
        <v>2231</v>
      </c>
      <c r="P69" s="11"/>
      <c r="Q69" s="11"/>
      <c r="R69" s="11"/>
      <c r="S69" s="11"/>
      <c r="T69" s="11"/>
      <c r="U69" s="11"/>
      <c r="V69" s="11">
        <f>1544+489</f>
        <v>2033</v>
      </c>
      <c r="W69" s="11"/>
      <c r="X69" s="11"/>
      <c r="Y69" s="11"/>
      <c r="Z69" s="11"/>
      <c r="AA69" s="11"/>
      <c r="AB69" s="11"/>
      <c r="AC69" s="11">
        <f>1544+489</f>
        <v>2033</v>
      </c>
      <c r="AJ69" s="11">
        <f>1544+489</f>
        <v>2033</v>
      </c>
      <c r="AP69" s="11">
        <f>1544+489</f>
        <v>2033</v>
      </c>
    </row>
    <row r="70" spans="1:42">
      <c r="A70" t="s">
        <v>127</v>
      </c>
      <c r="B70" s="11"/>
      <c r="D70" s="11"/>
      <c r="E70" s="11"/>
      <c r="F70" s="11"/>
      <c r="G70" s="11"/>
      <c r="H70" s="11">
        <v>2975</v>
      </c>
      <c r="I70" s="11"/>
      <c r="J70" s="11"/>
      <c r="K70" s="11"/>
      <c r="L70" s="11"/>
      <c r="M70" s="11"/>
      <c r="N70" s="11"/>
      <c r="O70" s="11">
        <v>3370</v>
      </c>
      <c r="P70" s="11"/>
      <c r="Q70" s="11"/>
      <c r="R70" s="11"/>
      <c r="S70" s="11"/>
      <c r="T70" s="11"/>
      <c r="U70" s="11"/>
      <c r="V70" s="11">
        <v>3776</v>
      </c>
      <c r="W70" s="11"/>
      <c r="X70" s="11"/>
      <c r="Y70" s="11"/>
      <c r="Z70" s="11"/>
      <c r="AA70" s="11"/>
      <c r="AB70" s="11"/>
      <c r="AC70" s="11">
        <v>3724</v>
      </c>
      <c r="AI70" s="11"/>
      <c r="AJ70" s="11">
        <v>3725</v>
      </c>
      <c r="AP70" s="11">
        <v>3725</v>
      </c>
    </row>
    <row r="71" spans="1:42">
      <c r="A71" t="s">
        <v>128</v>
      </c>
      <c r="B71" s="11"/>
      <c r="D71" s="11"/>
      <c r="E71" s="11"/>
      <c r="F71" s="11"/>
      <c r="G71" s="11">
        <v>417</v>
      </c>
      <c r="H71" s="11">
        <v>417</v>
      </c>
      <c r="I71" s="11"/>
      <c r="J71" s="11"/>
      <c r="K71" s="11"/>
      <c r="L71" s="11"/>
      <c r="M71" s="11"/>
      <c r="N71" s="11">
        <v>598</v>
      </c>
      <c r="O71" s="11">
        <v>598</v>
      </c>
      <c r="P71" s="11"/>
      <c r="Q71" s="11"/>
      <c r="R71" s="11"/>
      <c r="S71" s="11"/>
      <c r="T71" s="11"/>
      <c r="U71" s="11">
        <f>390+123</f>
        <v>513</v>
      </c>
      <c r="V71" s="11">
        <f>390+123</f>
        <v>513</v>
      </c>
      <c r="W71" s="11"/>
      <c r="X71" s="11"/>
      <c r="Y71" s="11"/>
      <c r="Z71" s="11"/>
      <c r="AA71" s="11"/>
      <c r="AB71" s="11">
        <v>523</v>
      </c>
      <c r="AC71" s="11">
        <v>523</v>
      </c>
      <c r="AI71" s="11">
        <v>522</v>
      </c>
      <c r="AJ71" s="11">
        <v>522</v>
      </c>
      <c r="AO71" s="11">
        <v>522</v>
      </c>
      <c r="AP71" s="11">
        <v>522</v>
      </c>
    </row>
    <row r="72" spans="1:42">
      <c r="A72" t="s">
        <v>129</v>
      </c>
      <c r="D72" s="11"/>
      <c r="E72" s="11"/>
      <c r="F72" s="11"/>
      <c r="G72" s="11">
        <v>893</v>
      </c>
      <c r="H72" s="11">
        <v>893</v>
      </c>
      <c r="I72" s="11"/>
      <c r="J72" s="11"/>
      <c r="K72" s="11"/>
      <c r="L72" s="11"/>
      <c r="M72" s="11"/>
      <c r="N72" s="11">
        <v>903</v>
      </c>
      <c r="O72" s="11">
        <v>903</v>
      </c>
      <c r="P72" s="11"/>
      <c r="Q72" s="11"/>
      <c r="R72" s="11"/>
      <c r="S72" s="11"/>
      <c r="T72" s="11"/>
      <c r="U72" s="11">
        <v>988</v>
      </c>
      <c r="V72" s="11">
        <v>988</v>
      </c>
      <c r="W72" s="11"/>
      <c r="X72" s="11"/>
      <c r="Y72" s="11"/>
      <c r="Z72" s="11"/>
      <c r="AA72" s="11"/>
      <c r="AB72" s="11">
        <v>978</v>
      </c>
      <c r="AC72" s="11">
        <v>978</v>
      </c>
      <c r="AI72" s="11">
        <v>978</v>
      </c>
      <c r="AJ72" s="11">
        <v>978</v>
      </c>
      <c r="AO72" s="11">
        <v>978</v>
      </c>
      <c r="AP72" s="11">
        <v>978</v>
      </c>
    </row>
    <row r="73" spans="1:42">
      <c r="A73" s="6"/>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I73" s="11"/>
      <c r="AJ73" s="11"/>
    </row>
    <row r="74" spans="1:42">
      <c r="A74" s="6" t="s">
        <v>130</v>
      </c>
      <c r="D74" s="11"/>
      <c r="E74" s="11"/>
      <c r="F74" s="11"/>
      <c r="G74" s="12">
        <f>G67-G69-G70+G71+G72</f>
        <v>10038</v>
      </c>
      <c r="H74" s="12">
        <f>H67-H69-H70+H71+H72</f>
        <v>5674</v>
      </c>
      <c r="I74" s="12"/>
      <c r="J74" s="12"/>
      <c r="K74" s="12"/>
      <c r="L74" s="12"/>
      <c r="M74" s="12"/>
      <c r="N74" s="12">
        <f t="shared" ref="N74:AC74" si="3">N67-N69-N70+N71+N72</f>
        <v>12706</v>
      </c>
      <c r="O74" s="12">
        <f t="shared" si="3"/>
        <v>7105</v>
      </c>
      <c r="P74" s="12">
        <f t="shared" si="3"/>
        <v>0</v>
      </c>
      <c r="Q74" s="12">
        <f t="shared" si="3"/>
        <v>0</v>
      </c>
      <c r="R74" s="12"/>
      <c r="S74" s="12"/>
      <c r="T74" s="12"/>
      <c r="U74" s="12">
        <f t="shared" si="3"/>
        <v>14211</v>
      </c>
      <c r="V74" s="12">
        <f t="shared" si="3"/>
        <v>7447</v>
      </c>
      <c r="W74" s="12">
        <f t="shared" si="3"/>
        <v>0</v>
      </c>
      <c r="X74" s="12"/>
      <c r="Y74" s="12"/>
      <c r="Z74" s="12"/>
      <c r="AA74" s="12"/>
      <c r="AB74" s="12">
        <f t="shared" si="3"/>
        <v>14263</v>
      </c>
      <c r="AC74" s="12">
        <f t="shared" si="3"/>
        <v>7341</v>
      </c>
      <c r="AI74" s="12">
        <f t="shared" ref="AI74:AJ74" si="4">AI67-AI69-AI70+AI71+AI72</f>
        <v>14262</v>
      </c>
      <c r="AJ74" s="12">
        <f t="shared" si="4"/>
        <v>7339</v>
      </c>
      <c r="AO74" s="12">
        <f t="shared" ref="AO74:AP74" si="5">AO67-AO69-AO70+AO71+AO72</f>
        <v>14262</v>
      </c>
      <c r="AP74" s="12">
        <f t="shared" si="5"/>
        <v>7339</v>
      </c>
    </row>
    <row r="75" spans="1:42">
      <c r="G75" s="11"/>
      <c r="H75" s="11"/>
      <c r="I75" s="11"/>
      <c r="J75" s="11"/>
      <c r="K75" s="11"/>
      <c r="L75" s="11"/>
      <c r="M75" s="11"/>
      <c r="N75" s="11"/>
      <c r="O75" s="11"/>
    </row>
    <row r="76" spans="1:42">
      <c r="G76" s="11"/>
      <c r="H76" s="11"/>
      <c r="I76" s="11"/>
      <c r="J76" s="11"/>
      <c r="K76" s="11"/>
      <c r="L76" s="11"/>
      <c r="M76" s="11"/>
      <c r="N76" s="11"/>
      <c r="O76" s="11"/>
    </row>
    <row r="77" spans="1:42">
      <c r="G77" s="11"/>
      <c r="H77" s="11"/>
      <c r="I77" s="11"/>
      <c r="J77" s="11"/>
      <c r="K77" s="11"/>
      <c r="L77" s="11"/>
      <c r="M77" s="11"/>
      <c r="N77" s="11"/>
      <c r="O77" s="11"/>
      <c r="V77" s="8"/>
      <c r="W77" s="8">
        <f t="shared" ref="W77" si="6">SUM(W47:W62)</f>
        <v>0</v>
      </c>
      <c r="X77" s="8"/>
      <c r="Y77" s="8"/>
      <c r="Z77" s="8"/>
      <c r="AA77" s="8"/>
      <c r="AB77" s="8"/>
      <c r="AC77" s="8"/>
    </row>
    <row r="78" spans="1:42">
      <c r="G78" s="11"/>
      <c r="H78" s="11"/>
      <c r="I78" s="11"/>
      <c r="J78" s="11"/>
      <c r="K78" s="11"/>
      <c r="L78" s="11"/>
      <c r="M78" s="11"/>
      <c r="N78" s="11"/>
      <c r="O78" s="11"/>
    </row>
    <row r="79" spans="1:42">
      <c r="G79" s="11"/>
      <c r="H79" s="11"/>
      <c r="I79" s="11"/>
      <c r="J79" s="11"/>
      <c r="K79" s="11"/>
      <c r="L79" s="11"/>
      <c r="M79" s="11"/>
      <c r="N79" s="11"/>
      <c r="O79" s="11"/>
    </row>
    <row r="80" spans="1:42">
      <c r="G80" s="11"/>
      <c r="H80" s="11"/>
      <c r="I80" s="11"/>
      <c r="J80" s="11"/>
      <c r="K80" s="11"/>
      <c r="L80" s="11"/>
      <c r="M80" s="11"/>
      <c r="N80" s="11"/>
      <c r="O80" s="11"/>
    </row>
    <row r="81" spans="7:15">
      <c r="G81" s="11"/>
      <c r="H81" s="11"/>
      <c r="I81" s="11"/>
      <c r="J81" s="11"/>
      <c r="K81" s="11"/>
      <c r="L81" s="11"/>
      <c r="M81" s="11"/>
      <c r="N81" s="11"/>
      <c r="O81" s="11"/>
    </row>
    <row r="82" spans="7:15">
      <c r="G82" s="11"/>
      <c r="H82" s="11"/>
      <c r="I82" s="11"/>
      <c r="J82" s="11"/>
      <c r="K82" s="11"/>
      <c r="L82" s="11"/>
      <c r="M82" s="11"/>
      <c r="N82" s="11"/>
      <c r="O82" s="11"/>
    </row>
    <row r="83" spans="7:15">
      <c r="G83" s="11"/>
      <c r="H83" s="11"/>
      <c r="I83" s="11"/>
      <c r="J83" s="11"/>
      <c r="K83" s="11"/>
      <c r="L83" s="11"/>
      <c r="M83" s="11"/>
      <c r="N83" s="11"/>
      <c r="O83" s="11"/>
    </row>
    <row r="84" spans="7:15">
      <c r="G84" s="11"/>
      <c r="H84" s="11"/>
      <c r="I84" s="11"/>
      <c r="J84" s="11"/>
      <c r="K84" s="11"/>
      <c r="L84" s="11"/>
      <c r="M84" s="11"/>
      <c r="N84" s="11"/>
      <c r="O84" s="11"/>
    </row>
  </sheetData>
  <mergeCells count="6">
    <mergeCell ref="AL1:AP1"/>
    <mergeCell ref="D1:H1"/>
    <mergeCell ref="K1:P1"/>
    <mergeCell ref="R1:V1"/>
    <mergeCell ref="Y1:AD1"/>
    <mergeCell ref="AF1:A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Z288"/>
  <sheetViews>
    <sheetView workbookViewId="0"/>
  </sheetViews>
  <sheetFormatPr defaultRowHeight="15"/>
  <cols>
    <col min="1" max="1" width="19.5703125" customWidth="1"/>
    <col min="2" max="2" width="23.140625" customWidth="1"/>
    <col min="3" max="3" width="9.42578125" customWidth="1"/>
    <col min="4" max="5" width="9" bestFit="1" customWidth="1"/>
    <col min="6" max="6" width="10.28515625" customWidth="1"/>
    <col min="8" max="8" width="10.42578125" customWidth="1"/>
    <col min="9" max="9" width="8" customWidth="1"/>
    <col min="10" max="10" width="2.5703125" customWidth="1"/>
    <col min="11" max="11" width="10.28515625" customWidth="1"/>
    <col min="12" max="12" width="9" bestFit="1" customWidth="1"/>
    <col min="13" max="13" width="9.28515625" customWidth="1"/>
    <col min="14" max="14" width="10.5703125" bestFit="1" customWidth="1"/>
    <col min="17" max="17" width="9.5703125" bestFit="1" customWidth="1"/>
    <col min="18" max="18" width="2.140625" customWidth="1"/>
    <col min="22" max="22" width="9.5703125" bestFit="1" customWidth="1"/>
    <col min="26" max="26" width="2.5703125" customWidth="1"/>
    <col min="27" max="27" width="11.7109375" customWidth="1"/>
    <col min="28" max="28" width="10.28515625" customWidth="1"/>
    <col min="29" max="29" width="10.7109375" customWidth="1"/>
    <col min="30" max="30" width="11.42578125" customWidth="1"/>
    <col min="33" max="33" width="9" customWidth="1"/>
    <col min="34" max="34" width="4.140625" customWidth="1"/>
    <col min="38" max="38" width="11.5703125" customWidth="1"/>
    <col min="42" max="42" width="3" customWidth="1"/>
    <col min="43" max="43" width="9.42578125" customWidth="1"/>
    <col min="44" max="44" width="9.7109375" customWidth="1"/>
    <col min="45" max="45" width="9.42578125" customWidth="1"/>
    <col min="46" max="46" width="8.85546875" customWidth="1"/>
    <col min="47" max="47" width="8.5703125" customWidth="1"/>
    <col min="48" max="48" width="8.140625" customWidth="1"/>
    <col min="49" max="49" width="8.85546875" customWidth="1"/>
    <col min="50" max="50" width="3" customWidth="1"/>
    <col min="51" max="51" width="15.28515625" style="72" customWidth="1"/>
    <col min="52" max="52" width="9.140625" style="72"/>
  </cols>
  <sheetData>
    <row r="1" spans="1:51" s="1" customFormat="1">
      <c r="C1" s="84" t="s">
        <v>7</v>
      </c>
      <c r="D1" s="84"/>
      <c r="E1" s="84"/>
      <c r="F1" s="84"/>
      <c r="G1" s="5"/>
      <c r="H1" s="1">
        <v>2017</v>
      </c>
      <c r="K1" s="84" t="s">
        <v>8</v>
      </c>
      <c r="L1" s="84"/>
      <c r="M1" s="84"/>
      <c r="N1" s="84"/>
      <c r="S1" s="86" t="s">
        <v>138</v>
      </c>
      <c r="T1" s="88"/>
      <c r="U1" s="88"/>
      <c r="V1" s="88"/>
      <c r="W1" s="88"/>
      <c r="AA1" s="86" t="s">
        <v>178</v>
      </c>
      <c r="AB1" s="88"/>
      <c r="AC1" s="88"/>
      <c r="AD1" s="88"/>
      <c r="AE1" s="88"/>
      <c r="AI1" s="86" t="s">
        <v>216</v>
      </c>
      <c r="AJ1" s="86"/>
      <c r="AK1" s="86"/>
      <c r="AL1" s="86"/>
      <c r="AM1" s="86"/>
      <c r="AN1" s="86"/>
      <c r="AO1" s="86"/>
      <c r="AQ1" s="86" t="s">
        <v>249</v>
      </c>
      <c r="AR1" s="87"/>
      <c r="AS1" s="87"/>
      <c r="AT1" s="87"/>
      <c r="AU1" s="87"/>
      <c r="AV1" s="87"/>
      <c r="AW1" s="87"/>
      <c r="AY1" s="74" t="s">
        <v>224</v>
      </c>
    </row>
    <row r="2" spans="1:51" s="2" customFormat="1" ht="55.15" customHeight="1">
      <c r="A2" s="3" t="s">
        <v>9</v>
      </c>
      <c r="B2" s="3" t="s">
        <v>0</v>
      </c>
      <c r="C2" s="2" t="s">
        <v>12</v>
      </c>
      <c r="D2" s="2" t="s">
        <v>13</v>
      </c>
      <c r="E2" s="2" t="s">
        <v>14</v>
      </c>
      <c r="F2" s="2" t="s">
        <v>3</v>
      </c>
      <c r="G2" s="2" t="s">
        <v>133</v>
      </c>
      <c r="H2" s="2" t="s">
        <v>134</v>
      </c>
      <c r="I2" s="2" t="s">
        <v>135</v>
      </c>
      <c r="K2" s="2" t="s">
        <v>12</v>
      </c>
      <c r="L2" s="2" t="s">
        <v>13</v>
      </c>
      <c r="M2" s="2" t="s">
        <v>14</v>
      </c>
      <c r="N2" s="2" t="s">
        <v>3</v>
      </c>
      <c r="O2" s="2" t="s">
        <v>133</v>
      </c>
      <c r="P2" s="2" t="s">
        <v>134</v>
      </c>
      <c r="Q2" s="2" t="s">
        <v>135</v>
      </c>
      <c r="S2" s="2" t="s">
        <v>12</v>
      </c>
      <c r="T2" s="2" t="s">
        <v>13</v>
      </c>
      <c r="U2" s="2" t="s">
        <v>14</v>
      </c>
      <c r="V2" s="2" t="s">
        <v>3</v>
      </c>
      <c r="W2" s="2" t="s">
        <v>133</v>
      </c>
      <c r="X2" s="2" t="s">
        <v>134</v>
      </c>
      <c r="Y2" s="2" t="s">
        <v>135</v>
      </c>
      <c r="AA2" s="2" t="s">
        <v>12</v>
      </c>
      <c r="AB2" s="2" t="s">
        <v>13</v>
      </c>
      <c r="AC2" s="2" t="s">
        <v>14</v>
      </c>
      <c r="AD2" s="2" t="s">
        <v>3</v>
      </c>
      <c r="AE2" s="2" t="s">
        <v>133</v>
      </c>
      <c r="AF2" s="2" t="s">
        <v>134</v>
      </c>
      <c r="AG2" s="2" t="s">
        <v>135</v>
      </c>
      <c r="AI2" s="2" t="s">
        <v>12</v>
      </c>
      <c r="AJ2" s="2" t="s">
        <v>13</v>
      </c>
      <c r="AK2" s="2" t="s">
        <v>14</v>
      </c>
      <c r="AL2" s="2" t="s">
        <v>3</v>
      </c>
      <c r="AM2" s="2" t="s">
        <v>133</v>
      </c>
      <c r="AN2" s="2" t="s">
        <v>134</v>
      </c>
      <c r="AO2" s="2" t="s">
        <v>135</v>
      </c>
      <c r="AQ2" s="2" t="s">
        <v>12</v>
      </c>
      <c r="AR2" s="2" t="s">
        <v>13</v>
      </c>
      <c r="AS2" s="2" t="s">
        <v>14</v>
      </c>
      <c r="AT2" s="2" t="s">
        <v>3</v>
      </c>
      <c r="AU2" s="2" t="s">
        <v>133</v>
      </c>
      <c r="AV2" s="2" t="s">
        <v>134</v>
      </c>
      <c r="AW2" s="2" t="s">
        <v>135</v>
      </c>
      <c r="AY2" s="2" t="s">
        <v>225</v>
      </c>
    </row>
    <row r="3" spans="1:51">
      <c r="A3" s="54" t="s">
        <v>10</v>
      </c>
      <c r="B3" s="55" t="s">
        <v>11</v>
      </c>
      <c r="C3" s="10">
        <v>0</v>
      </c>
      <c r="D3" s="10">
        <v>0</v>
      </c>
      <c r="E3" s="10">
        <v>0</v>
      </c>
      <c r="F3" s="10">
        <v>0</v>
      </c>
      <c r="G3" s="10"/>
      <c r="H3" s="10"/>
      <c r="I3" s="10"/>
      <c r="J3" s="10"/>
      <c r="K3" s="10">
        <v>23.3</v>
      </c>
      <c r="L3" s="10">
        <v>8.1999999999999993</v>
      </c>
      <c r="M3" s="10">
        <v>15.1</v>
      </c>
      <c r="N3" s="10">
        <v>469.5</v>
      </c>
      <c r="O3" s="16">
        <f>N3/M3</f>
        <v>31.09271523178808</v>
      </c>
      <c r="P3">
        <f>H$1</f>
        <v>2017</v>
      </c>
      <c r="Q3" s="18">
        <f>P3+(40-O3)</f>
        <v>2025.9072847682119</v>
      </c>
      <c r="S3" s="10">
        <v>23.3</v>
      </c>
      <c r="T3" s="10">
        <v>8.1999999999999993</v>
      </c>
      <c r="U3" s="10">
        <v>15.1</v>
      </c>
      <c r="V3" s="9">
        <v>514.9</v>
      </c>
      <c r="W3" s="16">
        <f>V3/U3</f>
        <v>34.099337748344368</v>
      </c>
      <c r="X3" s="16">
        <f>H$1</f>
        <v>2017</v>
      </c>
      <c r="Y3" s="18">
        <f>X3+(40-W3)</f>
        <v>2022.9006622516556</v>
      </c>
      <c r="AA3" s="10">
        <v>23.3</v>
      </c>
      <c r="AB3" s="10">
        <v>8.1999999999999993</v>
      </c>
      <c r="AC3" s="10">
        <v>15.1</v>
      </c>
      <c r="AD3" s="10">
        <v>350</v>
      </c>
      <c r="AE3" s="16">
        <f>AD3/AC3</f>
        <v>23.17880794701987</v>
      </c>
      <c r="AF3">
        <f>H$1</f>
        <v>2017</v>
      </c>
      <c r="AG3" s="18">
        <f>AF3+(40-AE3)</f>
        <v>2033.8211920529802</v>
      </c>
      <c r="AI3" s="10">
        <v>23.3</v>
      </c>
      <c r="AJ3" s="10">
        <v>8.1999999999999993</v>
      </c>
      <c r="AK3" s="10">
        <v>15.1</v>
      </c>
      <c r="AL3" s="10">
        <v>350</v>
      </c>
      <c r="AM3" s="16">
        <f>AL3/AK3</f>
        <v>23.17880794701987</v>
      </c>
      <c r="AN3">
        <f>H$1</f>
        <v>2017</v>
      </c>
      <c r="AO3" s="18">
        <f>AN3+(40-AM3)</f>
        <v>2033.8211920529802</v>
      </c>
      <c r="AQ3" s="10">
        <v>23.3</v>
      </c>
      <c r="AR3" s="10">
        <v>8.1999999999999993</v>
      </c>
      <c r="AS3" s="10">
        <v>15.1</v>
      </c>
      <c r="AT3" s="10">
        <v>350</v>
      </c>
      <c r="AU3" s="16">
        <f>AT3/AS3</f>
        <v>23.17880794701987</v>
      </c>
      <c r="AV3">
        <f>H$1</f>
        <v>2017</v>
      </c>
      <c r="AW3" s="18">
        <f>AV3+(40-AU3)</f>
        <v>2033.8211920529802</v>
      </c>
      <c r="AY3" s="73" t="s">
        <v>232</v>
      </c>
    </row>
    <row r="4" spans="1:51">
      <c r="A4" s="54" t="s">
        <v>112</v>
      </c>
      <c r="B4" s="55" t="s">
        <v>11</v>
      </c>
      <c r="C4" s="10">
        <v>0</v>
      </c>
      <c r="D4" s="10">
        <v>0</v>
      </c>
      <c r="E4" s="10">
        <v>0</v>
      </c>
      <c r="F4" s="10">
        <v>0</v>
      </c>
      <c r="G4" s="9"/>
      <c r="H4" s="9"/>
      <c r="I4" s="9"/>
      <c r="J4" s="9"/>
      <c r="K4" s="10">
        <v>80</v>
      </c>
      <c r="L4" s="10">
        <v>28</v>
      </c>
      <c r="M4" s="10">
        <v>52</v>
      </c>
      <c r="N4" s="10">
        <v>1678.6</v>
      </c>
      <c r="O4" s="16">
        <f t="shared" ref="O4:O27" si="0">N4/M4</f>
        <v>32.280769230769231</v>
      </c>
      <c r="P4">
        <f t="shared" ref="P4:P27" si="1">H$1</f>
        <v>2017</v>
      </c>
      <c r="Q4" s="18">
        <f t="shared" ref="Q4:Q27" si="2">P4+(40-O4)</f>
        <v>2024.7192307692308</v>
      </c>
      <c r="S4" s="10">
        <v>80</v>
      </c>
      <c r="T4" s="10">
        <v>28</v>
      </c>
      <c r="U4" s="10">
        <v>52</v>
      </c>
      <c r="V4" s="9">
        <v>1547.3</v>
      </c>
      <c r="W4" s="16">
        <f t="shared" ref="W4:W25" si="3">V4/U4</f>
        <v>29.755769230769229</v>
      </c>
      <c r="X4" s="16">
        <f t="shared" ref="X4:X25" si="4">H$1</f>
        <v>2017</v>
      </c>
      <c r="Y4" s="18">
        <f t="shared" ref="Y4:Y25" si="5">X4+(40-W4)</f>
        <v>2027.2442307692309</v>
      </c>
      <c r="AA4" s="10">
        <v>0</v>
      </c>
      <c r="AB4" s="10">
        <v>0</v>
      </c>
      <c r="AC4" s="10">
        <v>0</v>
      </c>
      <c r="AD4" s="10">
        <v>0</v>
      </c>
      <c r="AE4" s="16"/>
      <c r="AG4" s="18"/>
      <c r="AI4" s="10">
        <v>0</v>
      </c>
      <c r="AJ4" s="10">
        <v>0</v>
      </c>
      <c r="AK4" s="10">
        <v>0</v>
      </c>
      <c r="AL4" s="10">
        <v>0</v>
      </c>
      <c r="AM4" s="16"/>
      <c r="AO4" s="18"/>
      <c r="AU4" s="16"/>
      <c r="AW4" s="18"/>
      <c r="AY4" s="73" t="s">
        <v>227</v>
      </c>
    </row>
    <row r="5" spans="1:51">
      <c r="A5" s="54" t="s">
        <v>112</v>
      </c>
      <c r="B5" s="55" t="s">
        <v>211</v>
      </c>
      <c r="C5" s="10">
        <v>0</v>
      </c>
      <c r="D5" s="10">
        <v>0</v>
      </c>
      <c r="E5" s="10">
        <v>0</v>
      </c>
      <c r="F5" s="10">
        <v>0</v>
      </c>
      <c r="G5" s="9"/>
      <c r="H5" s="9"/>
      <c r="I5" s="9"/>
      <c r="J5" s="9"/>
      <c r="K5" s="10">
        <v>0</v>
      </c>
      <c r="L5" s="10">
        <v>0</v>
      </c>
      <c r="M5" s="10">
        <v>0</v>
      </c>
      <c r="N5" s="10">
        <v>0</v>
      </c>
      <c r="O5" s="16"/>
      <c r="Q5" s="18"/>
      <c r="S5" s="10">
        <v>0</v>
      </c>
      <c r="T5" s="10">
        <v>0</v>
      </c>
      <c r="U5" s="10">
        <v>0</v>
      </c>
      <c r="V5" s="10">
        <v>0</v>
      </c>
      <c r="W5" s="16"/>
      <c r="X5" s="16"/>
      <c r="Y5" s="18"/>
      <c r="AA5" s="10">
        <v>20</v>
      </c>
      <c r="AB5" s="10">
        <v>7</v>
      </c>
      <c r="AC5" s="10">
        <v>13</v>
      </c>
      <c r="AD5" s="10">
        <v>350</v>
      </c>
      <c r="AE5" s="16">
        <f t="shared" ref="AE5:AE25" si="6">AD5/AC5</f>
        <v>26.923076923076923</v>
      </c>
      <c r="AF5">
        <f t="shared" ref="AF5:AF25" si="7">H$1</f>
        <v>2017</v>
      </c>
      <c r="AG5" s="18">
        <f t="shared" ref="AG5:AG25" si="8">AF5+(40-AE5)</f>
        <v>2030.0769230769231</v>
      </c>
      <c r="AI5" s="10">
        <v>20</v>
      </c>
      <c r="AJ5" s="10">
        <v>7</v>
      </c>
      <c r="AK5" s="10">
        <v>13</v>
      </c>
      <c r="AL5" s="10">
        <v>350</v>
      </c>
      <c r="AM5" s="16">
        <f t="shared" ref="AM5:AM25" si="9">AL5/AK5</f>
        <v>26.923076923076923</v>
      </c>
      <c r="AN5">
        <f t="shared" ref="AN5:AN25" si="10">H$1</f>
        <v>2017</v>
      </c>
      <c r="AO5" s="18">
        <f t="shared" ref="AO5:AO25" si="11">AN5+(40-AM5)</f>
        <v>2030.0769230769231</v>
      </c>
      <c r="AQ5" s="10">
        <v>20</v>
      </c>
      <c r="AR5" s="10">
        <v>7</v>
      </c>
      <c r="AS5" s="10">
        <v>13</v>
      </c>
      <c r="AT5" s="10">
        <v>350</v>
      </c>
      <c r="AU5" s="16">
        <f t="shared" ref="AU5:AU6" si="12">AT5/AS5</f>
        <v>26.923076923076923</v>
      </c>
      <c r="AV5">
        <f t="shared" ref="AV5:AV25" si="13">H$1</f>
        <v>2017</v>
      </c>
      <c r="AW5" s="18">
        <f t="shared" ref="AW5:AW6" si="14">AV5+(40-AU5)</f>
        <v>2030.0769230769231</v>
      </c>
      <c r="AY5" s="73" t="s">
        <v>227</v>
      </c>
    </row>
    <row r="6" spans="1:51">
      <c r="A6" s="54" t="s">
        <v>220</v>
      </c>
      <c r="B6" s="55" t="s">
        <v>221</v>
      </c>
      <c r="C6" s="10">
        <v>0</v>
      </c>
      <c r="D6" s="10">
        <v>0</v>
      </c>
      <c r="E6" s="10">
        <v>0</v>
      </c>
      <c r="F6" s="10">
        <v>0</v>
      </c>
      <c r="G6" s="9"/>
      <c r="H6" s="9"/>
      <c r="I6" s="9"/>
      <c r="J6" s="9"/>
      <c r="K6" s="10">
        <v>0</v>
      </c>
      <c r="L6" s="10">
        <v>0</v>
      </c>
      <c r="M6" s="10">
        <v>0</v>
      </c>
      <c r="N6" s="10">
        <v>0</v>
      </c>
      <c r="O6" s="16"/>
      <c r="Q6" s="18"/>
      <c r="S6" s="10">
        <v>0</v>
      </c>
      <c r="T6" s="10">
        <v>0</v>
      </c>
      <c r="U6" s="10">
        <v>0</v>
      </c>
      <c r="V6" s="10">
        <v>0</v>
      </c>
      <c r="W6" s="16"/>
      <c r="X6" s="16"/>
      <c r="Y6" s="18"/>
      <c r="AA6" s="10">
        <v>0</v>
      </c>
      <c r="AB6" s="10">
        <v>0</v>
      </c>
      <c r="AC6" s="10">
        <v>0</v>
      </c>
      <c r="AD6" s="10">
        <v>0</v>
      </c>
      <c r="AE6" s="16"/>
      <c r="AG6" s="18"/>
      <c r="AI6" s="10">
        <v>4</v>
      </c>
      <c r="AJ6" s="10">
        <v>1.4</v>
      </c>
      <c r="AK6" s="10">
        <v>2.6</v>
      </c>
      <c r="AL6" s="10">
        <v>97.5</v>
      </c>
      <c r="AM6" s="16">
        <f t="shared" si="9"/>
        <v>37.5</v>
      </c>
      <c r="AN6">
        <f t="shared" si="10"/>
        <v>2017</v>
      </c>
      <c r="AO6" s="18">
        <f t="shared" si="11"/>
        <v>2019.5</v>
      </c>
      <c r="AQ6" s="10">
        <v>4</v>
      </c>
      <c r="AR6" s="10">
        <v>1.4</v>
      </c>
      <c r="AS6" s="10">
        <v>2.6</v>
      </c>
      <c r="AT6" s="10">
        <v>97.5</v>
      </c>
      <c r="AU6" s="16">
        <f t="shared" si="12"/>
        <v>37.5</v>
      </c>
      <c r="AV6">
        <f t="shared" si="13"/>
        <v>2017</v>
      </c>
      <c r="AW6" s="18">
        <f t="shared" si="14"/>
        <v>2019.5</v>
      </c>
      <c r="AY6" s="73" t="s">
        <v>233</v>
      </c>
    </row>
    <row r="7" spans="1:51">
      <c r="A7" s="54" t="s">
        <v>62</v>
      </c>
      <c r="B7" s="55" t="s">
        <v>63</v>
      </c>
      <c r="C7" s="9">
        <v>4.4000000000000004</v>
      </c>
      <c r="D7" s="9">
        <v>1.5</v>
      </c>
      <c r="E7" s="9">
        <v>2.9</v>
      </c>
      <c r="F7" s="9">
        <v>77.2</v>
      </c>
      <c r="G7" s="14">
        <f>F7/E7</f>
        <v>26.620689655172416</v>
      </c>
      <c r="H7" s="15">
        <f>H$1</f>
        <v>2017</v>
      </c>
      <c r="I7" s="17">
        <f>H7+(40-G7)</f>
        <v>2030.3793103448277</v>
      </c>
      <c r="J7" s="13"/>
      <c r="K7" s="9">
        <v>4.4000000000000004</v>
      </c>
      <c r="L7" s="9">
        <v>1.5</v>
      </c>
      <c r="M7" s="9">
        <v>2.9</v>
      </c>
      <c r="N7" s="9">
        <v>71.5</v>
      </c>
      <c r="O7" s="16">
        <f t="shared" si="0"/>
        <v>24.655172413793103</v>
      </c>
      <c r="P7">
        <f t="shared" si="1"/>
        <v>2017</v>
      </c>
      <c r="Q7" s="18">
        <f t="shared" si="2"/>
        <v>2032.344827586207</v>
      </c>
      <c r="S7" s="10">
        <v>0</v>
      </c>
      <c r="T7" s="10">
        <v>0</v>
      </c>
      <c r="U7" s="10">
        <v>0</v>
      </c>
      <c r="V7" s="10">
        <v>0</v>
      </c>
      <c r="W7" s="16"/>
      <c r="X7" s="16"/>
      <c r="Y7" s="18"/>
      <c r="AA7" s="10">
        <v>0</v>
      </c>
      <c r="AB7" s="10">
        <v>0</v>
      </c>
      <c r="AC7" s="10">
        <v>0</v>
      </c>
      <c r="AD7" s="10">
        <v>0</v>
      </c>
      <c r="AE7" s="16"/>
      <c r="AG7" s="18"/>
      <c r="AI7" s="10">
        <v>0</v>
      </c>
      <c r="AJ7" s="10">
        <v>0</v>
      </c>
      <c r="AK7" s="10">
        <v>0</v>
      </c>
      <c r="AL7" s="10">
        <v>0</v>
      </c>
      <c r="AM7" s="16"/>
      <c r="AO7" s="18"/>
      <c r="AQ7" s="10">
        <v>0</v>
      </c>
      <c r="AR7" s="10">
        <v>0</v>
      </c>
      <c r="AS7" s="10">
        <v>0</v>
      </c>
      <c r="AT7" s="10">
        <v>0</v>
      </c>
      <c r="AU7" s="16"/>
      <c r="AW7" s="18"/>
      <c r="AY7" s="73" t="s">
        <v>230</v>
      </c>
    </row>
    <row r="8" spans="1:51">
      <c r="A8" s="54" t="s">
        <v>64</v>
      </c>
      <c r="B8" s="55" t="s">
        <v>65</v>
      </c>
      <c r="C8" s="9">
        <v>3.4</v>
      </c>
      <c r="D8" s="9">
        <v>1.2</v>
      </c>
      <c r="E8" s="9">
        <v>2.2000000000000002</v>
      </c>
      <c r="F8" s="9">
        <v>61.9</v>
      </c>
      <c r="G8" s="14">
        <f t="shared" ref="G8:G27" si="15">F8/E8</f>
        <v>28.136363636363633</v>
      </c>
      <c r="H8" s="15">
        <f t="shared" ref="H8:H27" si="16">H$1</f>
        <v>2017</v>
      </c>
      <c r="I8" s="17">
        <f t="shared" ref="I8:I27" si="17">H8+(40-G8)</f>
        <v>2028.8636363636363</v>
      </c>
      <c r="J8" s="13"/>
      <c r="K8" s="9">
        <v>3.4</v>
      </c>
      <c r="L8" s="9">
        <v>1.2</v>
      </c>
      <c r="M8" s="9">
        <v>2.2000000000000002</v>
      </c>
      <c r="N8" s="9">
        <v>57.5</v>
      </c>
      <c r="O8" s="16">
        <f t="shared" si="0"/>
        <v>26.136363636363633</v>
      </c>
      <c r="P8">
        <f t="shared" si="1"/>
        <v>2017</v>
      </c>
      <c r="Q8" s="18">
        <f t="shared" si="2"/>
        <v>2030.8636363636363</v>
      </c>
      <c r="S8" s="10">
        <v>0</v>
      </c>
      <c r="T8" s="10">
        <v>0</v>
      </c>
      <c r="U8" s="10">
        <v>0</v>
      </c>
      <c r="V8" s="10">
        <v>0</v>
      </c>
      <c r="W8" s="16"/>
      <c r="X8" s="16"/>
      <c r="Y8" s="18"/>
      <c r="AA8" s="10">
        <v>0</v>
      </c>
      <c r="AB8" s="10">
        <v>0</v>
      </c>
      <c r="AC8" s="10">
        <v>0</v>
      </c>
      <c r="AD8" s="10">
        <v>0</v>
      </c>
      <c r="AE8" s="16"/>
      <c r="AG8" s="18"/>
      <c r="AI8" s="10">
        <v>0</v>
      </c>
      <c r="AJ8" s="10">
        <v>0</v>
      </c>
      <c r="AK8" s="10">
        <v>0</v>
      </c>
      <c r="AL8" s="10">
        <v>0</v>
      </c>
      <c r="AM8" s="16"/>
      <c r="AO8" s="18"/>
      <c r="AQ8" s="10">
        <v>0</v>
      </c>
      <c r="AR8" s="10">
        <v>0</v>
      </c>
      <c r="AS8" s="10">
        <v>0</v>
      </c>
      <c r="AT8" s="10">
        <v>0</v>
      </c>
      <c r="AU8" s="16"/>
      <c r="AW8" s="18"/>
      <c r="AY8" s="73" t="s">
        <v>231</v>
      </c>
    </row>
    <row r="9" spans="1:51">
      <c r="A9" s="54" t="s">
        <v>145</v>
      </c>
      <c r="B9" s="55" t="s">
        <v>74</v>
      </c>
      <c r="C9" s="10">
        <v>0</v>
      </c>
      <c r="D9" s="10">
        <v>0</v>
      </c>
      <c r="E9" s="10">
        <v>0</v>
      </c>
      <c r="F9" s="10">
        <v>0</v>
      </c>
      <c r="G9" s="14"/>
      <c r="H9" s="15"/>
      <c r="I9" s="17"/>
      <c r="J9" s="13"/>
      <c r="K9" s="10">
        <v>0</v>
      </c>
      <c r="L9" s="10">
        <v>0</v>
      </c>
      <c r="M9" s="10">
        <v>0</v>
      </c>
      <c r="N9" s="10">
        <v>0</v>
      </c>
      <c r="O9" s="16"/>
      <c r="Q9" s="18"/>
      <c r="S9" s="9">
        <v>7.8</v>
      </c>
      <c r="T9" s="9">
        <v>2.7</v>
      </c>
      <c r="U9" s="9">
        <v>5.0999999999999996</v>
      </c>
      <c r="V9" s="9">
        <v>129</v>
      </c>
      <c r="W9" s="16">
        <f t="shared" si="3"/>
        <v>25.294117647058826</v>
      </c>
      <c r="X9" s="16">
        <f t="shared" si="4"/>
        <v>2017</v>
      </c>
      <c r="Y9" s="18">
        <f t="shared" si="5"/>
        <v>2031.7058823529412</v>
      </c>
      <c r="AA9" s="10">
        <v>3.9</v>
      </c>
      <c r="AB9" s="10">
        <v>1.4</v>
      </c>
      <c r="AC9" s="10">
        <v>2.5</v>
      </c>
      <c r="AD9" s="10">
        <v>55.8</v>
      </c>
      <c r="AE9" s="16">
        <f t="shared" si="6"/>
        <v>22.32</v>
      </c>
      <c r="AF9">
        <f t="shared" si="7"/>
        <v>2017</v>
      </c>
      <c r="AG9" s="18">
        <f t="shared" si="8"/>
        <v>2034.68</v>
      </c>
      <c r="AI9" s="10">
        <v>3.9</v>
      </c>
      <c r="AJ9" s="10">
        <v>1.4</v>
      </c>
      <c r="AK9" s="10">
        <v>2.5</v>
      </c>
      <c r="AL9" s="10">
        <v>55.8</v>
      </c>
      <c r="AM9" s="16">
        <f t="shared" si="9"/>
        <v>22.32</v>
      </c>
      <c r="AN9">
        <f t="shared" si="10"/>
        <v>2017</v>
      </c>
      <c r="AO9" s="18">
        <f t="shared" si="11"/>
        <v>2034.68</v>
      </c>
      <c r="AQ9" s="10">
        <v>3.9</v>
      </c>
      <c r="AR9" s="10">
        <v>1.4</v>
      </c>
      <c r="AS9" s="10">
        <v>2.5</v>
      </c>
      <c r="AT9" s="10">
        <v>55.8</v>
      </c>
      <c r="AU9" s="16">
        <f t="shared" ref="AU9:AU18" si="18">AT9/AS9</f>
        <v>22.32</v>
      </c>
      <c r="AV9">
        <f t="shared" si="13"/>
        <v>2017</v>
      </c>
      <c r="AW9" s="18">
        <f t="shared" ref="AW9:AW18" si="19">AV9+(40-AU9)</f>
        <v>2034.68</v>
      </c>
      <c r="AY9" s="73" t="s">
        <v>228</v>
      </c>
    </row>
    <row r="10" spans="1:51">
      <c r="A10" t="s">
        <v>69</v>
      </c>
      <c r="B10" t="s">
        <v>70</v>
      </c>
      <c r="C10" s="9">
        <v>21.2</v>
      </c>
      <c r="D10" s="9">
        <v>7.4</v>
      </c>
      <c r="E10" s="9">
        <v>13.8</v>
      </c>
      <c r="F10" s="9">
        <v>286</v>
      </c>
      <c r="G10" s="14">
        <f t="shared" si="15"/>
        <v>20.724637681159418</v>
      </c>
      <c r="H10" s="15">
        <f t="shared" si="16"/>
        <v>2017</v>
      </c>
      <c r="I10" s="17">
        <f t="shared" si="17"/>
        <v>2036.2753623188405</v>
      </c>
      <c r="J10" s="13"/>
      <c r="K10" s="9">
        <v>21.2</v>
      </c>
      <c r="L10" s="9">
        <v>7.4</v>
      </c>
      <c r="M10" s="9">
        <v>13.8</v>
      </c>
      <c r="N10" s="9">
        <v>206.7</v>
      </c>
      <c r="O10" s="16">
        <f t="shared" si="0"/>
        <v>14.978260869565215</v>
      </c>
      <c r="P10">
        <f t="shared" si="1"/>
        <v>2017</v>
      </c>
      <c r="Q10" s="18">
        <f t="shared" si="2"/>
        <v>2042.0217391304348</v>
      </c>
      <c r="S10" s="9">
        <v>21.2</v>
      </c>
      <c r="T10" s="9">
        <v>7.4</v>
      </c>
      <c r="U10" s="9">
        <v>13.8</v>
      </c>
      <c r="V10" s="9">
        <v>206.7</v>
      </c>
      <c r="W10" s="16">
        <f t="shared" si="3"/>
        <v>14.978260869565215</v>
      </c>
      <c r="X10" s="16">
        <f t="shared" si="4"/>
        <v>2017</v>
      </c>
      <c r="Y10" s="18">
        <f t="shared" si="5"/>
        <v>2042.0217391304348</v>
      </c>
      <c r="Z10" s="9"/>
      <c r="AA10" s="10">
        <v>21.2</v>
      </c>
      <c r="AB10" s="10">
        <v>7.4</v>
      </c>
      <c r="AC10" s="10">
        <v>13.8</v>
      </c>
      <c r="AD10" s="10">
        <v>304.2</v>
      </c>
      <c r="AE10" s="16">
        <f t="shared" si="6"/>
        <v>22.043478260869563</v>
      </c>
      <c r="AF10">
        <f t="shared" si="7"/>
        <v>2017</v>
      </c>
      <c r="AG10" s="18">
        <f t="shared" si="8"/>
        <v>2034.9565217391305</v>
      </c>
      <c r="AI10" s="10">
        <v>21.2</v>
      </c>
      <c r="AJ10" s="10">
        <v>7.4</v>
      </c>
      <c r="AK10" s="10">
        <v>13.8</v>
      </c>
      <c r="AL10" s="10">
        <v>304.2</v>
      </c>
      <c r="AM10" s="16">
        <f t="shared" si="9"/>
        <v>22.043478260869563</v>
      </c>
      <c r="AN10">
        <f t="shared" si="10"/>
        <v>2017</v>
      </c>
      <c r="AO10" s="18">
        <f t="shared" si="11"/>
        <v>2034.9565217391305</v>
      </c>
      <c r="AQ10" s="10">
        <v>21.2</v>
      </c>
      <c r="AR10" s="10">
        <v>7.4</v>
      </c>
      <c r="AS10" s="10">
        <v>13.8</v>
      </c>
      <c r="AT10" s="10">
        <v>304.2</v>
      </c>
      <c r="AU10" s="16">
        <f t="shared" si="18"/>
        <v>22.043478260869563</v>
      </c>
      <c r="AV10">
        <f t="shared" si="13"/>
        <v>2017</v>
      </c>
      <c r="AW10" s="18">
        <f t="shared" si="19"/>
        <v>2034.9565217391305</v>
      </c>
      <c r="AY10" s="73" t="s">
        <v>226</v>
      </c>
    </row>
    <row r="11" spans="1:51">
      <c r="A11" t="s">
        <v>78</v>
      </c>
      <c r="B11" t="s">
        <v>79</v>
      </c>
      <c r="C11" s="9">
        <v>2.4</v>
      </c>
      <c r="D11" s="9">
        <v>0.8</v>
      </c>
      <c r="E11" s="9">
        <v>1.6</v>
      </c>
      <c r="F11" s="9">
        <v>49.9</v>
      </c>
      <c r="G11" s="14">
        <f t="shared" si="15"/>
        <v>31.187499999999996</v>
      </c>
      <c r="H11" s="15">
        <f t="shared" si="16"/>
        <v>2017</v>
      </c>
      <c r="I11" s="17">
        <f t="shared" si="17"/>
        <v>2025.8125</v>
      </c>
      <c r="J11" s="13"/>
      <c r="K11" s="9">
        <v>2.4</v>
      </c>
      <c r="L11" s="9">
        <v>0.8</v>
      </c>
      <c r="M11" s="9">
        <v>1.6</v>
      </c>
      <c r="N11" s="9">
        <v>45.2</v>
      </c>
      <c r="O11" s="16">
        <f t="shared" si="0"/>
        <v>28.25</v>
      </c>
      <c r="P11">
        <f t="shared" si="1"/>
        <v>2017</v>
      </c>
      <c r="Q11" s="18">
        <f t="shared" si="2"/>
        <v>2028.75</v>
      </c>
      <c r="S11" s="9">
        <v>0.7</v>
      </c>
      <c r="T11" s="9">
        <v>0.2</v>
      </c>
      <c r="U11" s="9">
        <v>0.5</v>
      </c>
      <c r="V11" s="9">
        <v>13.2</v>
      </c>
      <c r="W11" s="16">
        <f t="shared" si="3"/>
        <v>26.4</v>
      </c>
      <c r="X11" s="16">
        <f t="shared" si="4"/>
        <v>2017</v>
      </c>
      <c r="Y11" s="18">
        <f t="shared" si="5"/>
        <v>2030.6</v>
      </c>
      <c r="Z11" s="9"/>
      <c r="AA11" s="10">
        <v>0.7</v>
      </c>
      <c r="AB11" s="10">
        <v>0.2</v>
      </c>
      <c r="AC11" s="10">
        <v>0.5</v>
      </c>
      <c r="AD11" s="10">
        <v>10</v>
      </c>
      <c r="AE11" s="16">
        <f t="shared" si="6"/>
        <v>20</v>
      </c>
      <c r="AF11">
        <f t="shared" si="7"/>
        <v>2017</v>
      </c>
      <c r="AG11" s="18">
        <f t="shared" si="8"/>
        <v>2037</v>
      </c>
      <c r="AI11" s="10">
        <v>0.7</v>
      </c>
      <c r="AJ11" s="10">
        <v>0.2</v>
      </c>
      <c r="AK11" s="10">
        <v>0.5</v>
      </c>
      <c r="AL11" s="10">
        <v>10</v>
      </c>
      <c r="AM11" s="16">
        <f t="shared" si="9"/>
        <v>20</v>
      </c>
      <c r="AN11">
        <f t="shared" si="10"/>
        <v>2017</v>
      </c>
      <c r="AO11" s="18">
        <f t="shared" si="11"/>
        <v>2037</v>
      </c>
      <c r="AQ11" s="10">
        <v>0.7</v>
      </c>
      <c r="AR11" s="10">
        <v>0.2</v>
      </c>
      <c r="AS11" s="10">
        <v>0.5</v>
      </c>
      <c r="AT11" s="10">
        <v>10</v>
      </c>
      <c r="AU11" s="16">
        <f t="shared" si="18"/>
        <v>20</v>
      </c>
      <c r="AV11">
        <f t="shared" si="13"/>
        <v>2017</v>
      </c>
      <c r="AW11" s="18">
        <f t="shared" si="19"/>
        <v>2037</v>
      </c>
      <c r="AY11" s="73" t="s">
        <v>226</v>
      </c>
    </row>
    <row r="12" spans="1:51">
      <c r="A12" t="s">
        <v>80</v>
      </c>
      <c r="B12" t="s">
        <v>81</v>
      </c>
      <c r="C12" s="9">
        <v>4.5</v>
      </c>
      <c r="D12" s="9">
        <v>1.6</v>
      </c>
      <c r="E12" s="9">
        <v>2.9</v>
      </c>
      <c r="F12" s="9">
        <v>90.6</v>
      </c>
      <c r="G12" s="14">
        <f t="shared" si="15"/>
        <v>31.241379310344826</v>
      </c>
      <c r="H12" s="15">
        <f t="shared" si="16"/>
        <v>2017</v>
      </c>
      <c r="I12" s="17">
        <f t="shared" si="17"/>
        <v>2025.7586206896551</v>
      </c>
      <c r="J12" s="13"/>
      <c r="K12" s="9">
        <v>4.5</v>
      </c>
      <c r="L12" s="9">
        <v>1.6</v>
      </c>
      <c r="M12" s="9">
        <v>2.9</v>
      </c>
      <c r="N12" s="9">
        <v>81.8</v>
      </c>
      <c r="O12" s="16">
        <f t="shared" si="0"/>
        <v>28.206896551724139</v>
      </c>
      <c r="P12">
        <f t="shared" si="1"/>
        <v>2017</v>
      </c>
      <c r="Q12" s="18">
        <f t="shared" si="2"/>
        <v>2028.7931034482758</v>
      </c>
      <c r="S12" s="9">
        <v>4.5</v>
      </c>
      <c r="T12" s="9">
        <v>1.6</v>
      </c>
      <c r="U12" s="9">
        <v>2.9</v>
      </c>
      <c r="V12" s="9">
        <v>81.8</v>
      </c>
      <c r="W12" s="16">
        <f t="shared" si="3"/>
        <v>28.206896551724139</v>
      </c>
      <c r="X12" s="16">
        <f t="shared" si="4"/>
        <v>2017</v>
      </c>
      <c r="Y12" s="18">
        <f t="shared" si="5"/>
        <v>2028.7931034482758</v>
      </c>
      <c r="Z12" s="9"/>
      <c r="AA12" s="10">
        <v>4.5</v>
      </c>
      <c r="AB12" s="10">
        <v>1.6</v>
      </c>
      <c r="AC12" s="10">
        <v>2.9</v>
      </c>
      <c r="AD12" s="10">
        <v>64.3</v>
      </c>
      <c r="AE12" s="16">
        <f t="shared" si="6"/>
        <v>22.172413793103448</v>
      </c>
      <c r="AF12">
        <f t="shared" si="7"/>
        <v>2017</v>
      </c>
      <c r="AG12" s="18">
        <f t="shared" si="8"/>
        <v>2034.8275862068965</v>
      </c>
      <c r="AI12" s="10">
        <v>4.5</v>
      </c>
      <c r="AJ12" s="10">
        <v>1.6</v>
      </c>
      <c r="AK12" s="10">
        <v>2.9</v>
      </c>
      <c r="AL12" s="10">
        <v>64.3</v>
      </c>
      <c r="AM12" s="16">
        <f t="shared" si="9"/>
        <v>22.172413793103448</v>
      </c>
      <c r="AN12">
        <f t="shared" si="10"/>
        <v>2017</v>
      </c>
      <c r="AO12" s="18">
        <f t="shared" si="11"/>
        <v>2034.8275862068965</v>
      </c>
      <c r="AQ12" s="10">
        <v>4.5</v>
      </c>
      <c r="AR12" s="10">
        <v>1.6</v>
      </c>
      <c r="AS12" s="10">
        <v>2.9</v>
      </c>
      <c r="AT12" s="10">
        <v>64.3</v>
      </c>
      <c r="AU12" s="16">
        <f t="shared" si="18"/>
        <v>22.172413793103448</v>
      </c>
      <c r="AV12">
        <f t="shared" si="13"/>
        <v>2017</v>
      </c>
      <c r="AW12" s="18">
        <f t="shared" si="19"/>
        <v>2034.8275862068965</v>
      </c>
      <c r="AY12" s="73" t="s">
        <v>226</v>
      </c>
    </row>
    <row r="13" spans="1:51">
      <c r="A13" t="s">
        <v>82</v>
      </c>
      <c r="B13" t="s">
        <v>83</v>
      </c>
      <c r="C13" s="9">
        <v>7.2</v>
      </c>
      <c r="D13" s="9">
        <v>2.5</v>
      </c>
      <c r="E13" s="9">
        <v>4.7</v>
      </c>
      <c r="F13" s="9">
        <v>140.4</v>
      </c>
      <c r="G13" s="14">
        <f t="shared" si="15"/>
        <v>29.872340425531917</v>
      </c>
      <c r="H13" s="15">
        <f t="shared" si="16"/>
        <v>2017</v>
      </c>
      <c r="I13" s="17">
        <f t="shared" si="17"/>
        <v>2027.127659574468</v>
      </c>
      <c r="J13" s="13"/>
      <c r="K13" s="9">
        <v>7.2</v>
      </c>
      <c r="L13" s="9">
        <v>2.5</v>
      </c>
      <c r="M13" s="9">
        <v>4.7</v>
      </c>
      <c r="N13" s="9">
        <v>126.4</v>
      </c>
      <c r="O13" s="16">
        <f t="shared" si="0"/>
        <v>26.893617021276597</v>
      </c>
      <c r="P13">
        <f t="shared" si="1"/>
        <v>2017</v>
      </c>
      <c r="Q13" s="18">
        <f t="shared" si="2"/>
        <v>2030.1063829787233</v>
      </c>
      <c r="S13" s="9">
        <v>3.6</v>
      </c>
      <c r="T13" s="9">
        <v>1.3</v>
      </c>
      <c r="U13" s="9">
        <v>2.2999999999999998</v>
      </c>
      <c r="V13" s="9">
        <v>63.2</v>
      </c>
      <c r="W13" s="16">
        <f t="shared" si="3"/>
        <v>27.478260869565222</v>
      </c>
      <c r="X13" s="16">
        <f t="shared" si="4"/>
        <v>2017</v>
      </c>
      <c r="Y13" s="18">
        <f t="shared" si="5"/>
        <v>2029.5217391304348</v>
      </c>
      <c r="Z13" s="9"/>
      <c r="AA13" s="10">
        <v>3.6</v>
      </c>
      <c r="AB13" s="10">
        <v>1.3</v>
      </c>
      <c r="AC13" s="10">
        <v>2.2999999999999998</v>
      </c>
      <c r="AD13" s="10">
        <v>51.5</v>
      </c>
      <c r="AE13" s="16">
        <f t="shared" si="6"/>
        <v>22.39130434782609</v>
      </c>
      <c r="AF13">
        <f t="shared" si="7"/>
        <v>2017</v>
      </c>
      <c r="AG13" s="18">
        <f t="shared" si="8"/>
        <v>2034.608695652174</v>
      </c>
      <c r="AI13" s="10">
        <v>3.6</v>
      </c>
      <c r="AJ13" s="10">
        <v>1.3</v>
      </c>
      <c r="AK13" s="10">
        <v>2.2999999999999998</v>
      </c>
      <c r="AL13" s="10">
        <v>51.5</v>
      </c>
      <c r="AM13" s="16">
        <f t="shared" si="9"/>
        <v>22.39130434782609</v>
      </c>
      <c r="AN13">
        <f t="shared" si="10"/>
        <v>2017</v>
      </c>
      <c r="AO13" s="18">
        <f t="shared" si="11"/>
        <v>2034.608695652174</v>
      </c>
      <c r="AQ13" s="10">
        <v>3.6</v>
      </c>
      <c r="AR13" s="10">
        <v>1.3</v>
      </c>
      <c r="AS13" s="10">
        <v>2.2999999999999998</v>
      </c>
      <c r="AT13" s="10">
        <v>51.5</v>
      </c>
      <c r="AU13" s="16">
        <f t="shared" si="18"/>
        <v>22.39130434782609</v>
      </c>
      <c r="AV13">
        <f t="shared" si="13"/>
        <v>2017</v>
      </c>
      <c r="AW13" s="18">
        <f t="shared" si="19"/>
        <v>2034.608695652174</v>
      </c>
      <c r="AY13" s="73" t="s">
        <v>226</v>
      </c>
    </row>
    <row r="14" spans="1:51">
      <c r="A14" t="s">
        <v>84</v>
      </c>
      <c r="B14" t="s">
        <v>85</v>
      </c>
      <c r="C14" s="9">
        <v>4.4000000000000004</v>
      </c>
      <c r="D14" s="9">
        <v>1.5</v>
      </c>
      <c r="E14" s="9">
        <v>2.9</v>
      </c>
      <c r="F14" s="9">
        <v>82.9</v>
      </c>
      <c r="G14" s="14">
        <f t="shared" si="15"/>
        <v>28.586206896551726</v>
      </c>
      <c r="H14" s="15">
        <f t="shared" si="16"/>
        <v>2017</v>
      </c>
      <c r="I14" s="17">
        <f t="shared" si="17"/>
        <v>2028.4137931034484</v>
      </c>
      <c r="J14" s="13"/>
      <c r="K14" s="9">
        <v>4.4000000000000004</v>
      </c>
      <c r="L14" s="9">
        <v>1.5</v>
      </c>
      <c r="M14" s="9">
        <v>2.9</v>
      </c>
      <c r="N14" s="9">
        <v>74.400000000000006</v>
      </c>
      <c r="O14" s="16">
        <f t="shared" si="0"/>
        <v>25.655172413793107</v>
      </c>
      <c r="P14">
        <f t="shared" si="1"/>
        <v>2017</v>
      </c>
      <c r="Q14" s="18">
        <f t="shared" si="2"/>
        <v>2031.344827586207</v>
      </c>
      <c r="S14" s="9">
        <v>1.3</v>
      </c>
      <c r="T14" s="9">
        <v>0.5</v>
      </c>
      <c r="U14" s="9">
        <v>0.8</v>
      </c>
      <c r="V14" s="9">
        <v>22</v>
      </c>
      <c r="W14" s="16">
        <f t="shared" si="3"/>
        <v>27.5</v>
      </c>
      <c r="X14" s="16">
        <f t="shared" si="4"/>
        <v>2017</v>
      </c>
      <c r="Y14" s="18">
        <f t="shared" si="5"/>
        <v>2029.5</v>
      </c>
      <c r="Z14" s="9"/>
      <c r="AA14" s="10">
        <v>1.3</v>
      </c>
      <c r="AB14" s="10">
        <v>0.5</v>
      </c>
      <c r="AC14" s="10">
        <v>0.8</v>
      </c>
      <c r="AD14" s="10">
        <v>18.600000000000001</v>
      </c>
      <c r="AE14" s="16">
        <f t="shared" si="6"/>
        <v>23.25</v>
      </c>
      <c r="AF14">
        <f t="shared" si="7"/>
        <v>2017</v>
      </c>
      <c r="AG14" s="18">
        <f t="shared" si="8"/>
        <v>2033.75</v>
      </c>
      <c r="AI14" s="10">
        <v>1.3</v>
      </c>
      <c r="AJ14" s="10">
        <v>0.5</v>
      </c>
      <c r="AK14" s="10">
        <v>0.8</v>
      </c>
      <c r="AL14" s="10">
        <v>18.600000000000001</v>
      </c>
      <c r="AM14" s="16">
        <f t="shared" si="9"/>
        <v>23.25</v>
      </c>
      <c r="AN14">
        <f t="shared" si="10"/>
        <v>2017</v>
      </c>
      <c r="AO14" s="18">
        <f t="shared" si="11"/>
        <v>2033.75</v>
      </c>
      <c r="AQ14" s="10">
        <v>1.3</v>
      </c>
      <c r="AR14" s="10">
        <v>0.5</v>
      </c>
      <c r="AS14" s="10">
        <v>0.8</v>
      </c>
      <c r="AT14" s="10">
        <v>18.600000000000001</v>
      </c>
      <c r="AU14" s="16">
        <f t="shared" si="18"/>
        <v>23.25</v>
      </c>
      <c r="AV14">
        <f t="shared" si="13"/>
        <v>2017</v>
      </c>
      <c r="AW14" s="18">
        <f t="shared" si="19"/>
        <v>2033.75</v>
      </c>
      <c r="AY14" s="73" t="s">
        <v>226</v>
      </c>
    </row>
    <row r="15" spans="1:51">
      <c r="A15" t="s">
        <v>86</v>
      </c>
      <c r="B15" t="s">
        <v>87</v>
      </c>
      <c r="C15" s="9">
        <v>7.1</v>
      </c>
      <c r="D15" s="9">
        <v>2.5</v>
      </c>
      <c r="E15" s="9">
        <v>4.5999999999999996</v>
      </c>
      <c r="F15" s="9">
        <v>129.19999999999999</v>
      </c>
      <c r="G15" s="14">
        <f t="shared" si="15"/>
        <v>28.086956521739129</v>
      </c>
      <c r="H15" s="15">
        <f t="shared" si="16"/>
        <v>2017</v>
      </c>
      <c r="I15" s="17">
        <f t="shared" si="17"/>
        <v>2028.9130434782608</v>
      </c>
      <c r="J15" s="13"/>
      <c r="K15" s="9">
        <v>7.1</v>
      </c>
      <c r="L15" s="9">
        <v>2.5</v>
      </c>
      <c r="M15" s="9">
        <v>4.5999999999999996</v>
      </c>
      <c r="N15" s="9">
        <v>115.4</v>
      </c>
      <c r="O15" s="16">
        <f t="shared" si="0"/>
        <v>25.086956521739133</v>
      </c>
      <c r="P15">
        <f t="shared" si="1"/>
        <v>2017</v>
      </c>
      <c r="Q15" s="18">
        <f t="shared" si="2"/>
        <v>2031.9130434782608</v>
      </c>
      <c r="S15" s="9">
        <v>3.6</v>
      </c>
      <c r="T15" s="9">
        <v>1.3</v>
      </c>
      <c r="U15" s="9">
        <v>2.2999999999999998</v>
      </c>
      <c r="V15" s="9">
        <v>58.5</v>
      </c>
      <c r="W15" s="16">
        <f t="shared" si="3"/>
        <v>25.434782608695656</v>
      </c>
      <c r="X15" s="16">
        <f t="shared" si="4"/>
        <v>2017</v>
      </c>
      <c r="Y15" s="18">
        <f t="shared" si="5"/>
        <v>2031.5652173913043</v>
      </c>
      <c r="Z15" s="9"/>
      <c r="AA15" s="10">
        <v>3.6</v>
      </c>
      <c r="AB15" s="10">
        <v>1.3</v>
      </c>
      <c r="AC15" s="10">
        <v>2.2999999999999998</v>
      </c>
      <c r="AD15" s="10">
        <v>51.5</v>
      </c>
      <c r="AE15" s="16">
        <f t="shared" si="6"/>
        <v>22.39130434782609</v>
      </c>
      <c r="AF15">
        <f t="shared" si="7"/>
        <v>2017</v>
      </c>
      <c r="AG15" s="18">
        <f t="shared" si="8"/>
        <v>2034.608695652174</v>
      </c>
      <c r="AI15" s="10">
        <v>3.6</v>
      </c>
      <c r="AJ15" s="10">
        <v>1.3</v>
      </c>
      <c r="AK15" s="10">
        <v>2.2999999999999998</v>
      </c>
      <c r="AL15" s="10">
        <v>51.5</v>
      </c>
      <c r="AM15" s="16">
        <f t="shared" si="9"/>
        <v>22.39130434782609</v>
      </c>
      <c r="AN15">
        <f t="shared" si="10"/>
        <v>2017</v>
      </c>
      <c r="AO15" s="18">
        <f t="shared" si="11"/>
        <v>2034.608695652174</v>
      </c>
      <c r="AQ15" s="10">
        <v>3.6</v>
      </c>
      <c r="AR15" s="10">
        <v>1.3</v>
      </c>
      <c r="AS15" s="10">
        <v>2.2999999999999998</v>
      </c>
      <c r="AT15" s="10">
        <v>51.5</v>
      </c>
      <c r="AU15" s="16">
        <f t="shared" si="18"/>
        <v>22.39130434782609</v>
      </c>
      <c r="AV15">
        <f t="shared" si="13"/>
        <v>2017</v>
      </c>
      <c r="AW15" s="18">
        <f t="shared" si="19"/>
        <v>2034.608695652174</v>
      </c>
      <c r="AY15" s="73" t="s">
        <v>226</v>
      </c>
    </row>
    <row r="16" spans="1:51">
      <c r="A16" t="s">
        <v>88</v>
      </c>
      <c r="B16" t="s">
        <v>89</v>
      </c>
      <c r="C16" s="9">
        <v>3.3</v>
      </c>
      <c r="D16" s="9">
        <v>1.2</v>
      </c>
      <c r="E16" s="9">
        <v>2.1</v>
      </c>
      <c r="F16" s="9">
        <v>57.9</v>
      </c>
      <c r="G16" s="14">
        <f t="shared" si="15"/>
        <v>27.571428571428569</v>
      </c>
      <c r="H16" s="15">
        <f t="shared" si="16"/>
        <v>2017</v>
      </c>
      <c r="I16" s="17">
        <f t="shared" si="17"/>
        <v>2029.4285714285713</v>
      </c>
      <c r="J16" s="13"/>
      <c r="K16" s="9">
        <v>3.3</v>
      </c>
      <c r="L16" s="9">
        <v>1.2</v>
      </c>
      <c r="M16" s="9">
        <v>2.1</v>
      </c>
      <c r="N16" s="9">
        <v>51.5</v>
      </c>
      <c r="O16" s="16">
        <f t="shared" si="0"/>
        <v>24.523809523809522</v>
      </c>
      <c r="P16">
        <f t="shared" si="1"/>
        <v>2017</v>
      </c>
      <c r="Q16" s="18">
        <f t="shared" si="2"/>
        <v>2032.4761904761904</v>
      </c>
      <c r="S16" s="9">
        <v>3.3</v>
      </c>
      <c r="T16" s="9">
        <v>1.2</v>
      </c>
      <c r="U16" s="9">
        <v>2.1</v>
      </c>
      <c r="V16" s="9">
        <v>51.5</v>
      </c>
      <c r="W16" s="16">
        <f t="shared" si="3"/>
        <v>24.523809523809522</v>
      </c>
      <c r="X16" s="16">
        <f t="shared" si="4"/>
        <v>2017</v>
      </c>
      <c r="Y16" s="18">
        <f t="shared" si="5"/>
        <v>2032.4761904761904</v>
      </c>
      <c r="Z16" s="9"/>
      <c r="AA16" s="10">
        <v>3.3</v>
      </c>
      <c r="AB16" s="10">
        <v>1.2</v>
      </c>
      <c r="AC16" s="10">
        <v>2.1</v>
      </c>
      <c r="AD16" s="10">
        <v>47.2</v>
      </c>
      <c r="AE16" s="16">
        <f t="shared" si="6"/>
        <v>22.476190476190478</v>
      </c>
      <c r="AF16">
        <f t="shared" si="7"/>
        <v>2017</v>
      </c>
      <c r="AG16" s="18">
        <f t="shared" si="8"/>
        <v>2034.5238095238096</v>
      </c>
      <c r="AI16" s="10">
        <v>3.3</v>
      </c>
      <c r="AJ16" s="10">
        <v>1.2</v>
      </c>
      <c r="AK16" s="10">
        <v>2.1</v>
      </c>
      <c r="AL16" s="10">
        <v>47.2</v>
      </c>
      <c r="AM16" s="16">
        <f t="shared" si="9"/>
        <v>22.476190476190478</v>
      </c>
      <c r="AN16">
        <f t="shared" si="10"/>
        <v>2017</v>
      </c>
      <c r="AO16" s="18">
        <f t="shared" si="11"/>
        <v>2034.5238095238096</v>
      </c>
      <c r="AQ16" s="10">
        <v>3.3</v>
      </c>
      <c r="AR16" s="10">
        <v>1.2</v>
      </c>
      <c r="AS16" s="10">
        <v>2.1</v>
      </c>
      <c r="AT16" s="10">
        <v>47.2</v>
      </c>
      <c r="AU16" s="16">
        <f t="shared" si="18"/>
        <v>22.476190476190478</v>
      </c>
      <c r="AV16">
        <f t="shared" si="13"/>
        <v>2017</v>
      </c>
      <c r="AW16" s="18">
        <f t="shared" si="19"/>
        <v>2034.5238095238096</v>
      </c>
      <c r="AY16" s="73" t="s">
        <v>226</v>
      </c>
    </row>
    <row r="17" spans="1:51">
      <c r="A17" t="s">
        <v>90</v>
      </c>
      <c r="B17" t="s">
        <v>113</v>
      </c>
      <c r="C17" s="9">
        <v>0.6</v>
      </c>
      <c r="D17" s="9">
        <v>0.2</v>
      </c>
      <c r="E17" s="9">
        <v>0.4</v>
      </c>
      <c r="F17" s="9">
        <v>10.1</v>
      </c>
      <c r="G17" s="14">
        <f t="shared" si="15"/>
        <v>25.249999999999996</v>
      </c>
      <c r="H17" s="15">
        <f t="shared" si="16"/>
        <v>2017</v>
      </c>
      <c r="I17" s="17">
        <f t="shared" si="17"/>
        <v>2031.75</v>
      </c>
      <c r="J17" s="13"/>
      <c r="K17" s="9">
        <v>0.6</v>
      </c>
      <c r="L17" s="9">
        <v>0.2</v>
      </c>
      <c r="M17" s="9">
        <v>0.4</v>
      </c>
      <c r="N17" s="9">
        <v>9</v>
      </c>
      <c r="O17" s="16">
        <f t="shared" si="0"/>
        <v>22.5</v>
      </c>
      <c r="P17">
        <f t="shared" si="1"/>
        <v>2017</v>
      </c>
      <c r="Q17" s="18">
        <f t="shared" si="2"/>
        <v>2034.5</v>
      </c>
      <c r="S17" s="9">
        <v>0.6</v>
      </c>
      <c r="T17" s="9">
        <v>0.2</v>
      </c>
      <c r="U17" s="9">
        <v>0.4</v>
      </c>
      <c r="V17" s="9">
        <v>9</v>
      </c>
      <c r="W17" s="16">
        <f t="shared" si="3"/>
        <v>22.5</v>
      </c>
      <c r="X17" s="16">
        <f t="shared" si="4"/>
        <v>2017</v>
      </c>
      <c r="Y17" s="18">
        <f t="shared" si="5"/>
        <v>2034.5</v>
      </c>
      <c r="Z17" s="9"/>
      <c r="AA17" s="10">
        <v>0.6</v>
      </c>
      <c r="AB17" s="10">
        <v>0.2</v>
      </c>
      <c r="AC17" s="10">
        <v>0.4</v>
      </c>
      <c r="AD17" s="10">
        <v>8.6</v>
      </c>
      <c r="AE17" s="16">
        <f t="shared" si="6"/>
        <v>21.499999999999996</v>
      </c>
      <c r="AF17">
        <f t="shared" si="7"/>
        <v>2017</v>
      </c>
      <c r="AG17" s="18">
        <f t="shared" si="8"/>
        <v>2035.5</v>
      </c>
      <c r="AI17" s="10">
        <v>0.6</v>
      </c>
      <c r="AJ17" s="10">
        <v>0.2</v>
      </c>
      <c r="AK17" s="10">
        <v>0.4</v>
      </c>
      <c r="AL17" s="10">
        <v>8.6</v>
      </c>
      <c r="AM17" s="16">
        <f t="shared" si="9"/>
        <v>21.499999999999996</v>
      </c>
      <c r="AN17">
        <f t="shared" si="10"/>
        <v>2017</v>
      </c>
      <c r="AO17" s="18">
        <f t="shared" si="11"/>
        <v>2035.5</v>
      </c>
      <c r="AQ17" s="10">
        <v>0.6</v>
      </c>
      <c r="AR17" s="10">
        <v>0.2</v>
      </c>
      <c r="AS17" s="10">
        <v>0.4</v>
      </c>
      <c r="AT17" s="10">
        <v>8.6</v>
      </c>
      <c r="AU17" s="16">
        <f t="shared" si="18"/>
        <v>21.499999999999996</v>
      </c>
      <c r="AV17">
        <f t="shared" si="13"/>
        <v>2017</v>
      </c>
      <c r="AW17" s="18">
        <f t="shared" si="19"/>
        <v>2035.5</v>
      </c>
      <c r="AY17" s="73" t="s">
        <v>226</v>
      </c>
    </row>
    <row r="18" spans="1:51">
      <c r="A18" t="s">
        <v>92</v>
      </c>
      <c r="B18" t="s">
        <v>93</v>
      </c>
      <c r="C18" s="9">
        <v>5.0999999999999996</v>
      </c>
      <c r="D18" s="9">
        <v>1.8</v>
      </c>
      <c r="E18" s="9">
        <v>3.3</v>
      </c>
      <c r="F18" s="9">
        <v>82.9</v>
      </c>
      <c r="G18" s="14">
        <f t="shared" si="15"/>
        <v>25.121212121212125</v>
      </c>
      <c r="H18" s="15">
        <f t="shared" si="16"/>
        <v>2017</v>
      </c>
      <c r="I18" s="17">
        <f t="shared" si="17"/>
        <v>2031.878787878788</v>
      </c>
      <c r="J18" s="13"/>
      <c r="K18" s="9">
        <v>5.0999999999999996</v>
      </c>
      <c r="L18" s="9">
        <v>1.8</v>
      </c>
      <c r="M18" s="9">
        <v>3.3</v>
      </c>
      <c r="N18" s="9">
        <v>72.900000000000006</v>
      </c>
      <c r="O18" s="16">
        <f t="shared" si="0"/>
        <v>22.090909090909093</v>
      </c>
      <c r="P18">
        <f t="shared" si="1"/>
        <v>2017</v>
      </c>
      <c r="Q18" s="18">
        <f t="shared" si="2"/>
        <v>2034.909090909091</v>
      </c>
      <c r="S18" s="9">
        <v>5.0999999999999996</v>
      </c>
      <c r="T18" s="9">
        <v>1.8</v>
      </c>
      <c r="U18" s="9">
        <v>3.3</v>
      </c>
      <c r="V18" s="9">
        <v>72.900000000000006</v>
      </c>
      <c r="W18" s="16">
        <f t="shared" si="3"/>
        <v>22.090909090909093</v>
      </c>
      <c r="X18" s="16">
        <f t="shared" si="4"/>
        <v>2017</v>
      </c>
      <c r="Y18" s="18">
        <f t="shared" si="5"/>
        <v>2034.909090909091</v>
      </c>
      <c r="Z18" s="9"/>
      <c r="AA18" s="10">
        <v>5.0999999999999996</v>
      </c>
      <c r="AB18" s="10">
        <v>1.8</v>
      </c>
      <c r="AC18" s="10">
        <v>3.3</v>
      </c>
      <c r="AD18" s="10">
        <v>72.900000000000006</v>
      </c>
      <c r="AE18" s="16">
        <f t="shared" si="6"/>
        <v>22.090909090909093</v>
      </c>
      <c r="AF18">
        <f t="shared" si="7"/>
        <v>2017</v>
      </c>
      <c r="AG18" s="18">
        <f t="shared" si="8"/>
        <v>2034.909090909091</v>
      </c>
      <c r="AI18" s="10">
        <v>5.0999999999999996</v>
      </c>
      <c r="AJ18" s="10">
        <v>1.8</v>
      </c>
      <c r="AK18" s="10">
        <v>3.3</v>
      </c>
      <c r="AL18" s="10">
        <v>72.900000000000006</v>
      </c>
      <c r="AM18" s="16">
        <f t="shared" si="9"/>
        <v>22.090909090909093</v>
      </c>
      <c r="AN18">
        <f t="shared" si="10"/>
        <v>2017</v>
      </c>
      <c r="AO18" s="18">
        <f t="shared" si="11"/>
        <v>2034.909090909091</v>
      </c>
      <c r="AQ18" s="10">
        <v>5.0999999999999996</v>
      </c>
      <c r="AR18" s="10">
        <v>1.8</v>
      </c>
      <c r="AS18" s="10">
        <v>3.3</v>
      </c>
      <c r="AT18" s="10">
        <v>72.900000000000006</v>
      </c>
      <c r="AU18" s="16">
        <f t="shared" si="18"/>
        <v>22.090909090909093</v>
      </c>
      <c r="AV18">
        <f t="shared" si="13"/>
        <v>2017</v>
      </c>
      <c r="AW18" s="18">
        <f t="shared" si="19"/>
        <v>2034.909090909091</v>
      </c>
      <c r="AY18" s="73" t="s">
        <v>226</v>
      </c>
    </row>
    <row r="19" spans="1:51">
      <c r="A19" t="s">
        <v>94</v>
      </c>
      <c r="B19" t="s">
        <v>95</v>
      </c>
      <c r="C19" s="9">
        <v>4.8</v>
      </c>
      <c r="D19" s="9">
        <v>1.7</v>
      </c>
      <c r="E19" s="9">
        <v>3.1</v>
      </c>
      <c r="F19" s="9">
        <v>74.900000000000006</v>
      </c>
      <c r="G19" s="14">
        <f t="shared" si="15"/>
        <v>24.161290322580648</v>
      </c>
      <c r="H19" s="15">
        <f t="shared" si="16"/>
        <v>2017</v>
      </c>
      <c r="I19" s="17">
        <f t="shared" si="17"/>
        <v>2032.8387096774193</v>
      </c>
      <c r="J19" s="13"/>
      <c r="K19" s="9">
        <v>4.8</v>
      </c>
      <c r="L19" s="9">
        <v>1.7</v>
      </c>
      <c r="M19" s="9">
        <v>3.1</v>
      </c>
      <c r="N19" s="9">
        <v>65.5</v>
      </c>
      <c r="O19" s="16">
        <f t="shared" si="0"/>
        <v>21.129032258064516</v>
      </c>
      <c r="P19">
        <f t="shared" si="1"/>
        <v>2017</v>
      </c>
      <c r="Q19" s="18">
        <f t="shared" si="2"/>
        <v>2035.8709677419354</v>
      </c>
      <c r="S19" s="9">
        <v>4.8</v>
      </c>
      <c r="T19" s="9">
        <v>1.7</v>
      </c>
      <c r="U19" s="9">
        <v>3.1</v>
      </c>
      <c r="V19" s="9">
        <v>65.5</v>
      </c>
      <c r="W19" s="16">
        <f t="shared" si="3"/>
        <v>21.129032258064516</v>
      </c>
      <c r="X19" s="16">
        <f t="shared" si="4"/>
        <v>2017</v>
      </c>
      <c r="Y19" s="18">
        <f t="shared" si="5"/>
        <v>2035.8709677419354</v>
      </c>
      <c r="Z19" s="9"/>
      <c r="AA19" s="10">
        <v>4.8</v>
      </c>
      <c r="AB19" s="10">
        <v>1.7</v>
      </c>
      <c r="AC19" s="10">
        <v>3.1</v>
      </c>
      <c r="AD19" s="10">
        <v>37.4</v>
      </c>
      <c r="AE19" s="16">
        <f t="shared" si="6"/>
        <v>12.064516129032258</v>
      </c>
      <c r="AF19">
        <f t="shared" si="7"/>
        <v>2017</v>
      </c>
      <c r="AG19" s="18">
        <f t="shared" si="8"/>
        <v>2044.9354838709678</v>
      </c>
      <c r="AI19" s="10">
        <v>0</v>
      </c>
      <c r="AJ19" s="10">
        <v>0</v>
      </c>
      <c r="AK19" s="10">
        <v>0</v>
      </c>
      <c r="AL19" s="10">
        <v>0</v>
      </c>
      <c r="AM19" s="16"/>
      <c r="AO19" s="18"/>
      <c r="AQ19" s="10">
        <v>0</v>
      </c>
      <c r="AR19" s="10">
        <v>0</v>
      </c>
      <c r="AS19" s="10">
        <v>0</v>
      </c>
      <c r="AT19" s="10">
        <v>0</v>
      </c>
      <c r="AU19" s="16"/>
      <c r="AW19" s="18"/>
      <c r="AY19" s="73" t="s">
        <v>229</v>
      </c>
    </row>
    <row r="20" spans="1:51">
      <c r="A20" t="s">
        <v>96</v>
      </c>
      <c r="B20" t="s">
        <v>97</v>
      </c>
      <c r="C20" s="9">
        <v>7.7</v>
      </c>
      <c r="D20" s="9">
        <v>2.7</v>
      </c>
      <c r="E20" s="9">
        <v>5</v>
      </c>
      <c r="F20" s="9">
        <v>115.1</v>
      </c>
      <c r="G20" s="14">
        <f t="shared" si="15"/>
        <v>23.02</v>
      </c>
      <c r="H20" s="15">
        <f t="shared" si="16"/>
        <v>2017</v>
      </c>
      <c r="I20" s="17">
        <f t="shared" si="17"/>
        <v>2033.98</v>
      </c>
      <c r="J20" s="13"/>
      <c r="K20" s="9">
        <v>7.7</v>
      </c>
      <c r="L20" s="9">
        <v>2.7</v>
      </c>
      <c r="M20" s="9">
        <v>5</v>
      </c>
      <c r="N20" s="9">
        <v>100.1</v>
      </c>
      <c r="O20" s="16">
        <f t="shared" si="0"/>
        <v>20.02</v>
      </c>
      <c r="P20">
        <f t="shared" si="1"/>
        <v>2017</v>
      </c>
      <c r="Q20" s="18">
        <f t="shared" si="2"/>
        <v>2036.98</v>
      </c>
      <c r="S20" s="9">
        <v>7.7</v>
      </c>
      <c r="T20" s="9">
        <v>2.7</v>
      </c>
      <c r="U20" s="9">
        <v>5</v>
      </c>
      <c r="V20" s="9">
        <v>100.1</v>
      </c>
      <c r="W20" s="16">
        <f t="shared" si="3"/>
        <v>20.02</v>
      </c>
      <c r="X20" s="16">
        <f t="shared" si="4"/>
        <v>2017</v>
      </c>
      <c r="Y20" s="18">
        <f t="shared" si="5"/>
        <v>2036.98</v>
      </c>
      <c r="Z20" s="9"/>
      <c r="AA20" s="10">
        <v>7.7</v>
      </c>
      <c r="AB20" s="10">
        <v>2.7</v>
      </c>
      <c r="AC20" s="10">
        <v>5</v>
      </c>
      <c r="AD20" s="10">
        <v>60.1</v>
      </c>
      <c r="AE20" s="16">
        <f t="shared" si="6"/>
        <v>12.02</v>
      </c>
      <c r="AF20">
        <f t="shared" si="7"/>
        <v>2017</v>
      </c>
      <c r="AG20" s="18">
        <f t="shared" si="8"/>
        <v>2044.98</v>
      </c>
      <c r="AI20" s="10">
        <v>0</v>
      </c>
      <c r="AJ20" s="10">
        <v>0</v>
      </c>
      <c r="AK20" s="10">
        <v>0</v>
      </c>
      <c r="AL20" s="10">
        <v>0</v>
      </c>
      <c r="AM20" s="16"/>
      <c r="AO20" s="18"/>
      <c r="AQ20" s="10">
        <v>0</v>
      </c>
      <c r="AR20" s="10">
        <v>0</v>
      </c>
      <c r="AS20" s="10">
        <v>0</v>
      </c>
      <c r="AT20" s="10">
        <v>0</v>
      </c>
      <c r="AU20" s="16"/>
      <c r="AW20" s="18"/>
      <c r="AY20" s="73" t="s">
        <v>234</v>
      </c>
    </row>
    <row r="21" spans="1:51">
      <c r="A21" t="s">
        <v>98</v>
      </c>
      <c r="B21" t="s">
        <v>99</v>
      </c>
      <c r="C21" s="9">
        <v>5.3</v>
      </c>
      <c r="D21" s="9">
        <v>1.9</v>
      </c>
      <c r="E21" s="9">
        <v>3.4</v>
      </c>
      <c r="F21" s="9">
        <v>75.8</v>
      </c>
      <c r="G21" s="14">
        <f t="shared" si="15"/>
        <v>22.294117647058822</v>
      </c>
      <c r="H21" s="15">
        <f t="shared" si="16"/>
        <v>2017</v>
      </c>
      <c r="I21" s="17">
        <f t="shared" si="17"/>
        <v>2034.7058823529412</v>
      </c>
      <c r="J21" s="13"/>
      <c r="K21" s="9">
        <v>5.3</v>
      </c>
      <c r="L21" s="9">
        <v>1.9</v>
      </c>
      <c r="M21" s="9">
        <v>3.4</v>
      </c>
      <c r="N21" s="9">
        <v>65.5</v>
      </c>
      <c r="O21" s="16">
        <f t="shared" si="0"/>
        <v>19.264705882352942</v>
      </c>
      <c r="P21">
        <f t="shared" si="1"/>
        <v>2017</v>
      </c>
      <c r="Q21" s="18">
        <f t="shared" si="2"/>
        <v>2037.7352941176471</v>
      </c>
      <c r="S21" s="9">
        <v>5.3</v>
      </c>
      <c r="T21" s="9">
        <v>1.9</v>
      </c>
      <c r="U21" s="9">
        <v>3.4</v>
      </c>
      <c r="V21" s="9">
        <v>65.5</v>
      </c>
      <c r="W21" s="16">
        <f t="shared" si="3"/>
        <v>19.264705882352942</v>
      </c>
      <c r="X21" s="16">
        <f t="shared" si="4"/>
        <v>2017</v>
      </c>
      <c r="Y21" s="18">
        <f t="shared" si="5"/>
        <v>2037.7352941176471</v>
      </c>
      <c r="Z21" s="9"/>
      <c r="AA21" s="10">
        <v>5.3</v>
      </c>
      <c r="AB21" s="10">
        <v>1.9</v>
      </c>
      <c r="AC21" s="10">
        <v>3.4</v>
      </c>
      <c r="AD21" s="10">
        <v>75.8</v>
      </c>
      <c r="AE21" s="16">
        <f t="shared" si="6"/>
        <v>22.294117647058822</v>
      </c>
      <c r="AF21">
        <f t="shared" si="7"/>
        <v>2017</v>
      </c>
      <c r="AG21" s="18">
        <f t="shared" si="8"/>
        <v>2034.7058823529412</v>
      </c>
      <c r="AI21" s="10">
        <v>5.3</v>
      </c>
      <c r="AJ21" s="10">
        <v>1.9</v>
      </c>
      <c r="AK21" s="10">
        <v>3.4</v>
      </c>
      <c r="AL21" s="10">
        <v>75.8</v>
      </c>
      <c r="AM21" s="16">
        <f t="shared" si="9"/>
        <v>22.294117647058822</v>
      </c>
      <c r="AN21">
        <f t="shared" si="10"/>
        <v>2017</v>
      </c>
      <c r="AO21" s="18">
        <f t="shared" si="11"/>
        <v>2034.7058823529412</v>
      </c>
      <c r="AQ21" s="10">
        <v>5.3</v>
      </c>
      <c r="AR21" s="10">
        <v>1.9</v>
      </c>
      <c r="AS21" s="10">
        <v>3.4</v>
      </c>
      <c r="AT21" s="10">
        <v>75.8</v>
      </c>
      <c r="AU21" s="16">
        <f t="shared" ref="AU21:AU25" si="20">AT21/AS21</f>
        <v>22.294117647058822</v>
      </c>
      <c r="AV21">
        <f t="shared" si="13"/>
        <v>2017</v>
      </c>
      <c r="AW21" s="18">
        <f t="shared" ref="AW21:AW25" si="21">AV21+(40-AU21)</f>
        <v>2034.7058823529412</v>
      </c>
      <c r="AY21" s="73" t="s">
        <v>226</v>
      </c>
    </row>
    <row r="22" spans="1:51">
      <c r="A22" t="s">
        <v>100</v>
      </c>
      <c r="B22" t="s">
        <v>101</v>
      </c>
      <c r="C22" s="9">
        <v>3</v>
      </c>
      <c r="D22" s="9">
        <v>1.1000000000000001</v>
      </c>
      <c r="E22" s="9">
        <v>2</v>
      </c>
      <c r="F22" s="9">
        <v>41</v>
      </c>
      <c r="G22" s="14">
        <f t="shared" si="15"/>
        <v>20.5</v>
      </c>
      <c r="H22" s="15">
        <f t="shared" si="16"/>
        <v>2017</v>
      </c>
      <c r="I22" s="17">
        <f t="shared" si="17"/>
        <v>2036.5</v>
      </c>
      <c r="J22" s="13"/>
      <c r="K22" s="9">
        <v>3</v>
      </c>
      <c r="L22" s="9">
        <v>1.1000000000000001</v>
      </c>
      <c r="M22" s="9">
        <v>2</v>
      </c>
      <c r="N22" s="9">
        <v>35.1</v>
      </c>
      <c r="O22" s="16">
        <f t="shared" si="0"/>
        <v>17.55</v>
      </c>
      <c r="P22">
        <f t="shared" si="1"/>
        <v>2017</v>
      </c>
      <c r="Q22" s="18">
        <f t="shared" si="2"/>
        <v>2039.45</v>
      </c>
      <c r="S22" s="9">
        <v>3</v>
      </c>
      <c r="T22" s="9">
        <v>1.1000000000000001</v>
      </c>
      <c r="U22" s="9">
        <v>2</v>
      </c>
      <c r="V22" s="9">
        <v>35.1</v>
      </c>
      <c r="W22" s="16">
        <f t="shared" si="3"/>
        <v>17.55</v>
      </c>
      <c r="X22" s="16">
        <f t="shared" si="4"/>
        <v>2017</v>
      </c>
      <c r="Y22" s="18">
        <f t="shared" si="5"/>
        <v>2039.45</v>
      </c>
      <c r="Z22" s="9"/>
      <c r="AA22" s="10">
        <v>3</v>
      </c>
      <c r="AB22" s="10">
        <v>1.1000000000000001</v>
      </c>
      <c r="AC22" s="10">
        <v>2</v>
      </c>
      <c r="AD22" s="10">
        <v>42.9</v>
      </c>
      <c r="AE22" s="16">
        <f t="shared" si="6"/>
        <v>21.45</v>
      </c>
      <c r="AF22">
        <f t="shared" si="7"/>
        <v>2017</v>
      </c>
      <c r="AG22" s="18">
        <f t="shared" si="8"/>
        <v>2035.55</v>
      </c>
      <c r="AI22" s="10">
        <v>3</v>
      </c>
      <c r="AJ22" s="10">
        <v>1.1000000000000001</v>
      </c>
      <c r="AK22" s="10">
        <v>2</v>
      </c>
      <c r="AL22" s="10">
        <v>42.9</v>
      </c>
      <c r="AM22" s="16">
        <f t="shared" si="9"/>
        <v>21.45</v>
      </c>
      <c r="AN22">
        <f t="shared" si="10"/>
        <v>2017</v>
      </c>
      <c r="AO22" s="18">
        <f t="shared" si="11"/>
        <v>2035.55</v>
      </c>
      <c r="AQ22" s="10">
        <v>3</v>
      </c>
      <c r="AR22" s="10">
        <v>1.1000000000000001</v>
      </c>
      <c r="AS22" s="10">
        <v>2</v>
      </c>
      <c r="AT22" s="10">
        <v>42.9</v>
      </c>
      <c r="AU22" s="16">
        <f t="shared" si="20"/>
        <v>21.45</v>
      </c>
      <c r="AV22">
        <f t="shared" si="13"/>
        <v>2017</v>
      </c>
      <c r="AW22" s="18">
        <f t="shared" si="21"/>
        <v>2035.55</v>
      </c>
      <c r="AY22" s="73" t="s">
        <v>226</v>
      </c>
    </row>
    <row r="23" spans="1:51">
      <c r="A23" t="s">
        <v>102</v>
      </c>
      <c r="B23" t="s">
        <v>103</v>
      </c>
      <c r="C23" s="9">
        <v>2.2999999999999998</v>
      </c>
      <c r="D23" s="9">
        <v>0.8</v>
      </c>
      <c r="E23" s="9">
        <v>1.5</v>
      </c>
      <c r="F23" s="9">
        <v>29.9</v>
      </c>
      <c r="G23" s="14">
        <f t="shared" si="15"/>
        <v>19.933333333333334</v>
      </c>
      <c r="H23" s="15">
        <f t="shared" si="16"/>
        <v>2017</v>
      </c>
      <c r="I23" s="17">
        <f t="shared" si="17"/>
        <v>2037.0666666666666</v>
      </c>
      <c r="J23" s="13"/>
      <c r="K23" s="9">
        <v>2.2999999999999998</v>
      </c>
      <c r="L23" s="9">
        <v>0.8</v>
      </c>
      <c r="M23" s="9">
        <v>1.5</v>
      </c>
      <c r="N23" s="9">
        <v>25.4</v>
      </c>
      <c r="O23" s="16">
        <f t="shared" si="0"/>
        <v>16.933333333333334</v>
      </c>
      <c r="P23">
        <f t="shared" si="1"/>
        <v>2017</v>
      </c>
      <c r="Q23" s="18">
        <f t="shared" si="2"/>
        <v>2040.0666666666666</v>
      </c>
      <c r="S23" s="9">
        <v>2.2999999999999998</v>
      </c>
      <c r="T23" s="9">
        <v>0.8</v>
      </c>
      <c r="U23" s="9">
        <v>1.5</v>
      </c>
      <c r="V23" s="9">
        <v>25.4</v>
      </c>
      <c r="W23" s="16">
        <f t="shared" si="3"/>
        <v>16.933333333333334</v>
      </c>
      <c r="X23" s="16">
        <f t="shared" si="4"/>
        <v>2017</v>
      </c>
      <c r="Y23" s="18">
        <f t="shared" si="5"/>
        <v>2040.0666666666666</v>
      </c>
      <c r="Z23" s="9"/>
      <c r="AA23" s="10">
        <v>2.2999999999999998</v>
      </c>
      <c r="AB23" s="10">
        <v>0.8</v>
      </c>
      <c r="AC23" s="10">
        <v>1.5</v>
      </c>
      <c r="AD23" s="10">
        <v>32.9</v>
      </c>
      <c r="AE23" s="16">
        <f t="shared" si="6"/>
        <v>21.933333333333334</v>
      </c>
      <c r="AF23">
        <f t="shared" si="7"/>
        <v>2017</v>
      </c>
      <c r="AG23" s="18">
        <f t="shared" si="8"/>
        <v>2035.0666666666666</v>
      </c>
      <c r="AI23" s="10">
        <v>2.2999999999999998</v>
      </c>
      <c r="AJ23" s="10">
        <v>0.8</v>
      </c>
      <c r="AK23" s="10">
        <v>1.5</v>
      </c>
      <c r="AL23" s="10">
        <v>32.9</v>
      </c>
      <c r="AM23" s="16">
        <f t="shared" si="9"/>
        <v>21.933333333333334</v>
      </c>
      <c r="AN23">
        <f t="shared" si="10"/>
        <v>2017</v>
      </c>
      <c r="AO23" s="18">
        <f t="shared" si="11"/>
        <v>2035.0666666666666</v>
      </c>
      <c r="AQ23" s="10">
        <v>2.2999999999999998</v>
      </c>
      <c r="AR23" s="10">
        <v>0.8</v>
      </c>
      <c r="AS23" s="10">
        <v>1.5</v>
      </c>
      <c r="AT23" s="10">
        <v>32.9</v>
      </c>
      <c r="AU23" s="16">
        <f t="shared" si="20"/>
        <v>21.933333333333334</v>
      </c>
      <c r="AV23">
        <f t="shared" si="13"/>
        <v>2017</v>
      </c>
      <c r="AW23" s="18">
        <f t="shared" si="21"/>
        <v>2035.0666666666666</v>
      </c>
      <c r="AY23" s="73" t="s">
        <v>226</v>
      </c>
    </row>
    <row r="24" spans="1:51">
      <c r="A24" t="s">
        <v>104</v>
      </c>
      <c r="B24" t="s">
        <v>114</v>
      </c>
      <c r="C24" s="9">
        <v>2.1</v>
      </c>
      <c r="D24" s="9">
        <v>0.7</v>
      </c>
      <c r="E24" s="9">
        <v>1.4</v>
      </c>
      <c r="F24" s="9">
        <v>25.9</v>
      </c>
      <c r="G24" s="14">
        <f t="shared" si="15"/>
        <v>18.5</v>
      </c>
      <c r="H24" s="15">
        <f t="shared" si="16"/>
        <v>2017</v>
      </c>
      <c r="I24" s="17">
        <f t="shared" si="17"/>
        <v>2038.5</v>
      </c>
      <c r="J24" s="13"/>
      <c r="K24" s="9">
        <v>2.1</v>
      </c>
      <c r="L24" s="9">
        <v>0.7</v>
      </c>
      <c r="M24" s="9">
        <v>1.4</v>
      </c>
      <c r="N24" s="9">
        <v>21.8</v>
      </c>
      <c r="O24" s="16">
        <f t="shared" si="0"/>
        <v>15.571428571428573</v>
      </c>
      <c r="P24">
        <f t="shared" si="1"/>
        <v>2017</v>
      </c>
      <c r="Q24" s="18">
        <f t="shared" si="2"/>
        <v>2041.4285714285713</v>
      </c>
      <c r="S24" s="9">
        <v>2.1</v>
      </c>
      <c r="T24" s="9">
        <v>0.7</v>
      </c>
      <c r="U24" s="9">
        <v>1.4</v>
      </c>
      <c r="V24" s="9">
        <v>21.8</v>
      </c>
      <c r="W24" s="16">
        <f t="shared" si="3"/>
        <v>15.571428571428573</v>
      </c>
      <c r="X24" s="16">
        <f t="shared" si="4"/>
        <v>2017</v>
      </c>
      <c r="Y24" s="18">
        <f t="shared" si="5"/>
        <v>2041.4285714285713</v>
      </c>
      <c r="Z24" s="9"/>
      <c r="AA24" s="10">
        <v>2.1</v>
      </c>
      <c r="AB24" s="10">
        <v>0.7</v>
      </c>
      <c r="AC24" s="10">
        <v>1.4</v>
      </c>
      <c r="AD24" s="10">
        <v>30</v>
      </c>
      <c r="AE24" s="16">
        <f t="shared" si="6"/>
        <v>21.428571428571431</v>
      </c>
      <c r="AF24">
        <f t="shared" si="7"/>
        <v>2017</v>
      </c>
      <c r="AG24" s="18">
        <f t="shared" si="8"/>
        <v>2035.5714285714287</v>
      </c>
      <c r="AI24" s="10">
        <v>2.1</v>
      </c>
      <c r="AJ24" s="10">
        <v>0.7</v>
      </c>
      <c r="AK24" s="10">
        <v>1.4</v>
      </c>
      <c r="AL24" s="10">
        <v>30</v>
      </c>
      <c r="AM24" s="16">
        <f t="shared" si="9"/>
        <v>21.428571428571431</v>
      </c>
      <c r="AN24">
        <f t="shared" si="10"/>
        <v>2017</v>
      </c>
      <c r="AO24" s="18">
        <f t="shared" si="11"/>
        <v>2035.5714285714287</v>
      </c>
      <c r="AQ24" s="10">
        <v>2.1</v>
      </c>
      <c r="AR24" s="10">
        <v>0.7</v>
      </c>
      <c r="AS24" s="10">
        <v>1.4</v>
      </c>
      <c r="AT24" s="10">
        <v>30</v>
      </c>
      <c r="AU24" s="16">
        <f t="shared" si="20"/>
        <v>21.428571428571431</v>
      </c>
      <c r="AV24">
        <f t="shared" si="13"/>
        <v>2017</v>
      </c>
      <c r="AW24" s="18">
        <f t="shared" si="21"/>
        <v>2035.5714285714287</v>
      </c>
      <c r="AY24" s="73" t="s">
        <v>226</v>
      </c>
    </row>
    <row r="25" spans="1:51">
      <c r="A25" t="s">
        <v>106</v>
      </c>
      <c r="B25" t="s">
        <v>115</v>
      </c>
      <c r="C25" s="9">
        <v>2.4</v>
      </c>
      <c r="D25" s="9">
        <v>0.8</v>
      </c>
      <c r="E25" s="9">
        <v>1.6</v>
      </c>
      <c r="F25" s="9">
        <v>28.1</v>
      </c>
      <c r="G25" s="14">
        <f t="shared" si="15"/>
        <v>17.5625</v>
      </c>
      <c r="H25" s="15">
        <f t="shared" si="16"/>
        <v>2017</v>
      </c>
      <c r="I25" s="17">
        <f t="shared" si="17"/>
        <v>2039.4375</v>
      </c>
      <c r="J25" s="13"/>
      <c r="K25" s="9">
        <v>2.4</v>
      </c>
      <c r="L25" s="9">
        <v>0.8</v>
      </c>
      <c r="M25" s="9">
        <v>1.6</v>
      </c>
      <c r="N25" s="9">
        <v>23.4</v>
      </c>
      <c r="O25" s="16">
        <f t="shared" si="0"/>
        <v>14.624999999999998</v>
      </c>
      <c r="P25">
        <f t="shared" si="1"/>
        <v>2017</v>
      </c>
      <c r="Q25" s="18">
        <f t="shared" si="2"/>
        <v>2042.375</v>
      </c>
      <c r="S25" s="9">
        <v>2.4</v>
      </c>
      <c r="T25" s="9">
        <v>0.8</v>
      </c>
      <c r="U25" s="9">
        <v>1.6</v>
      </c>
      <c r="V25" s="9">
        <v>23.4</v>
      </c>
      <c r="W25" s="16">
        <f t="shared" si="3"/>
        <v>14.624999999999998</v>
      </c>
      <c r="X25" s="16">
        <f t="shared" si="4"/>
        <v>2017</v>
      </c>
      <c r="Y25" s="18">
        <f t="shared" si="5"/>
        <v>2042.375</v>
      </c>
      <c r="Z25" s="9"/>
      <c r="AA25" s="10">
        <v>2.4</v>
      </c>
      <c r="AB25" s="10">
        <v>0.8</v>
      </c>
      <c r="AC25" s="10">
        <v>1.6</v>
      </c>
      <c r="AD25" s="10">
        <v>18.7</v>
      </c>
      <c r="AE25" s="16">
        <f t="shared" si="6"/>
        <v>11.687499999999998</v>
      </c>
      <c r="AF25">
        <f t="shared" si="7"/>
        <v>2017</v>
      </c>
      <c r="AG25" s="18">
        <f t="shared" si="8"/>
        <v>2045.3125</v>
      </c>
      <c r="AI25" s="10">
        <v>2.4</v>
      </c>
      <c r="AJ25" s="10">
        <v>0.8</v>
      </c>
      <c r="AK25" s="10">
        <v>1.6</v>
      </c>
      <c r="AL25" s="10">
        <v>18.7</v>
      </c>
      <c r="AM25" s="16">
        <f t="shared" si="9"/>
        <v>11.687499999999998</v>
      </c>
      <c r="AN25">
        <f t="shared" si="10"/>
        <v>2017</v>
      </c>
      <c r="AO25" s="18">
        <f t="shared" si="11"/>
        <v>2045.3125</v>
      </c>
      <c r="AQ25" s="10">
        <v>2.4</v>
      </c>
      <c r="AR25" s="10">
        <v>0.8</v>
      </c>
      <c r="AS25" s="10">
        <v>1.6</v>
      </c>
      <c r="AT25" s="10">
        <v>18.7</v>
      </c>
      <c r="AU25" s="16">
        <f t="shared" si="20"/>
        <v>11.687499999999998</v>
      </c>
      <c r="AV25">
        <f t="shared" si="13"/>
        <v>2017</v>
      </c>
      <c r="AW25" s="18">
        <f t="shared" si="21"/>
        <v>2045.3125</v>
      </c>
      <c r="AY25" s="73" t="s">
        <v>229</v>
      </c>
    </row>
    <row r="26" spans="1:51">
      <c r="A26" t="s">
        <v>108</v>
      </c>
      <c r="B26" t="s">
        <v>109</v>
      </c>
      <c r="C26" s="9">
        <v>2.2000000000000002</v>
      </c>
      <c r="D26" s="9">
        <v>0.8</v>
      </c>
      <c r="E26" s="9">
        <v>1.4</v>
      </c>
      <c r="F26" s="9">
        <v>24.3</v>
      </c>
      <c r="G26" s="14">
        <f t="shared" si="15"/>
        <v>17.357142857142858</v>
      </c>
      <c r="H26" s="15">
        <f t="shared" si="16"/>
        <v>2017</v>
      </c>
      <c r="I26" s="17">
        <f t="shared" si="17"/>
        <v>2039.6428571428571</v>
      </c>
      <c r="J26" s="13"/>
      <c r="K26" s="9">
        <v>2.2000000000000002</v>
      </c>
      <c r="L26" s="9">
        <v>0.8</v>
      </c>
      <c r="M26" s="9">
        <v>1.4</v>
      </c>
      <c r="N26" s="9">
        <v>20</v>
      </c>
      <c r="O26" s="16">
        <f t="shared" si="0"/>
        <v>14.285714285714286</v>
      </c>
      <c r="P26">
        <f t="shared" si="1"/>
        <v>2017</v>
      </c>
      <c r="Q26" s="18">
        <f t="shared" si="2"/>
        <v>2042.7142857142858</v>
      </c>
      <c r="S26" s="10">
        <v>0</v>
      </c>
      <c r="T26" s="10">
        <v>0</v>
      </c>
      <c r="U26" s="10">
        <v>0</v>
      </c>
      <c r="V26" s="10">
        <v>0</v>
      </c>
      <c r="W26" s="16"/>
      <c r="X26" s="16"/>
      <c r="Y26" s="16"/>
      <c r="AA26" s="10">
        <v>0</v>
      </c>
      <c r="AB26" s="10">
        <v>0</v>
      </c>
      <c r="AC26" s="10">
        <v>0</v>
      </c>
      <c r="AD26" s="10">
        <v>0</v>
      </c>
      <c r="AE26" s="16"/>
      <c r="AG26" s="16"/>
      <c r="AI26" s="10">
        <v>0</v>
      </c>
      <c r="AJ26" s="10">
        <v>0</v>
      </c>
      <c r="AK26" s="10">
        <v>0</v>
      </c>
      <c r="AL26" s="10">
        <v>0</v>
      </c>
      <c r="AM26" s="16"/>
      <c r="AO26" s="18"/>
      <c r="AY26" s="73" t="s">
        <v>226</v>
      </c>
    </row>
    <row r="27" spans="1:51">
      <c r="A27" t="s">
        <v>106</v>
      </c>
      <c r="B27" t="s">
        <v>116</v>
      </c>
      <c r="C27" s="9">
        <v>2.4</v>
      </c>
      <c r="D27" s="9">
        <v>0.8</v>
      </c>
      <c r="E27" s="9">
        <v>1.6</v>
      </c>
      <c r="F27" s="9">
        <v>25</v>
      </c>
      <c r="G27" s="14">
        <f t="shared" si="15"/>
        <v>15.625</v>
      </c>
      <c r="H27" s="15">
        <f t="shared" si="16"/>
        <v>2017</v>
      </c>
      <c r="I27" s="17">
        <f t="shared" si="17"/>
        <v>2041.375</v>
      </c>
      <c r="J27" s="13"/>
      <c r="K27" s="9">
        <v>2.4</v>
      </c>
      <c r="L27" s="9">
        <v>0.8</v>
      </c>
      <c r="M27" s="9">
        <v>1.6</v>
      </c>
      <c r="N27" s="9">
        <v>20.3</v>
      </c>
      <c r="O27" s="16">
        <f t="shared" si="0"/>
        <v>12.6875</v>
      </c>
      <c r="P27">
        <f t="shared" si="1"/>
        <v>2017</v>
      </c>
      <c r="Q27" s="18">
        <f t="shared" si="2"/>
        <v>2044.3125</v>
      </c>
      <c r="S27" s="10">
        <v>0</v>
      </c>
      <c r="T27" s="10">
        <v>0</v>
      </c>
      <c r="U27" s="10">
        <v>0</v>
      </c>
      <c r="V27" s="10">
        <v>0</v>
      </c>
      <c r="W27" s="16"/>
      <c r="X27" s="16"/>
      <c r="Y27" s="16"/>
      <c r="AA27" s="10">
        <v>0</v>
      </c>
      <c r="AB27" s="10">
        <v>0</v>
      </c>
      <c r="AC27" s="10">
        <v>0</v>
      </c>
      <c r="AD27" s="10">
        <v>0</v>
      </c>
      <c r="AE27" s="16"/>
      <c r="AG27" s="16"/>
      <c r="AI27" s="10">
        <v>0</v>
      </c>
      <c r="AJ27" s="10">
        <v>0</v>
      </c>
      <c r="AK27" s="10">
        <v>0</v>
      </c>
      <c r="AL27" s="10">
        <v>0</v>
      </c>
      <c r="AM27" s="16"/>
      <c r="AO27" s="18"/>
      <c r="AY27" s="73" t="s">
        <v>229</v>
      </c>
    </row>
    <row r="28" spans="1:51">
      <c r="A28" t="s">
        <v>157</v>
      </c>
      <c r="B28" t="s">
        <v>212</v>
      </c>
      <c r="C28" s="10">
        <v>0</v>
      </c>
      <c r="D28" s="10">
        <v>0</v>
      </c>
      <c r="E28" s="10">
        <v>0</v>
      </c>
      <c r="F28" s="10">
        <v>0</v>
      </c>
      <c r="G28" s="14"/>
      <c r="H28" s="15"/>
      <c r="I28" s="17"/>
      <c r="J28" s="13"/>
      <c r="K28" s="10">
        <v>0</v>
      </c>
      <c r="L28" s="10">
        <v>0</v>
      </c>
      <c r="M28" s="10">
        <v>0</v>
      </c>
      <c r="N28" s="10">
        <v>0</v>
      </c>
      <c r="O28" s="16"/>
      <c r="Q28" s="18"/>
      <c r="S28" s="10">
        <v>0</v>
      </c>
      <c r="T28" s="10">
        <v>0</v>
      </c>
      <c r="U28" s="10">
        <v>0</v>
      </c>
      <c r="V28" s="9">
        <v>571.5</v>
      </c>
      <c r="W28" s="16"/>
      <c r="X28" s="16"/>
      <c r="Y28" s="20" t="s">
        <v>158</v>
      </c>
      <c r="AA28" s="10">
        <v>0</v>
      </c>
      <c r="AB28" s="10">
        <v>0</v>
      </c>
      <c r="AC28" s="10">
        <v>0</v>
      </c>
      <c r="AD28" s="10">
        <v>500</v>
      </c>
      <c r="AE28" s="16"/>
      <c r="AG28" s="53" t="s">
        <v>158</v>
      </c>
      <c r="AI28" s="10">
        <v>0</v>
      </c>
      <c r="AJ28" s="10">
        <v>0</v>
      </c>
      <c r="AK28" s="10">
        <v>0</v>
      </c>
      <c r="AL28" s="10">
        <v>500</v>
      </c>
      <c r="AM28" s="16"/>
      <c r="AO28" s="53" t="s">
        <v>158</v>
      </c>
      <c r="AQ28" s="10">
        <v>0</v>
      </c>
      <c r="AR28" s="10">
        <v>0</v>
      </c>
      <c r="AS28" s="10">
        <v>0</v>
      </c>
      <c r="AT28" s="10">
        <v>500</v>
      </c>
      <c r="AY28" s="73" t="s">
        <v>158</v>
      </c>
    </row>
    <row r="29" spans="1:51">
      <c r="C29" s="9"/>
      <c r="D29" s="9"/>
      <c r="E29" s="9"/>
      <c r="F29" s="9"/>
      <c r="G29" s="9"/>
      <c r="H29" s="9"/>
      <c r="I29" s="9"/>
      <c r="J29" s="9"/>
      <c r="K29" s="9"/>
      <c r="L29" s="9"/>
      <c r="M29" s="9"/>
      <c r="N29" s="9"/>
      <c r="S29" s="9"/>
      <c r="T29" s="9"/>
      <c r="U29" s="9"/>
      <c r="V29" s="9"/>
      <c r="AA29" s="10"/>
      <c r="AB29" s="10"/>
      <c r="AC29" s="10"/>
      <c r="AD29" s="10"/>
    </row>
    <row r="30" spans="1:51">
      <c r="A30" s="6" t="s">
        <v>117</v>
      </c>
      <c r="C30" s="9">
        <f>SUM(C3:C27)</f>
        <v>95.800000000000011</v>
      </c>
      <c r="D30" s="9">
        <f t="shared" ref="D30:N30" si="22">SUM(D3:D27)</f>
        <v>33.499999999999993</v>
      </c>
      <c r="E30" s="9">
        <f t="shared" si="22"/>
        <v>62.399999999999991</v>
      </c>
      <c r="F30" s="9">
        <f t="shared" si="22"/>
        <v>1509</v>
      </c>
      <c r="G30" s="9"/>
      <c r="H30" s="9"/>
      <c r="I30" s="9"/>
      <c r="J30" s="9"/>
      <c r="K30" s="9">
        <f t="shared" si="22"/>
        <v>199.10000000000002</v>
      </c>
      <c r="L30" s="9">
        <f t="shared" si="22"/>
        <v>69.7</v>
      </c>
      <c r="M30" s="9">
        <f t="shared" si="22"/>
        <v>129.5</v>
      </c>
      <c r="N30" s="9">
        <f t="shared" si="22"/>
        <v>3437.5000000000005</v>
      </c>
      <c r="O30" s="9"/>
      <c r="P30" s="9"/>
      <c r="Q30" s="9"/>
      <c r="R30" s="9"/>
      <c r="S30" s="9">
        <f>SUM(S3:S28)</f>
        <v>182.6</v>
      </c>
      <c r="T30" s="9">
        <f t="shared" ref="T30:V30" si="23">SUM(T3:T28)</f>
        <v>64.100000000000009</v>
      </c>
      <c r="U30" s="9">
        <f t="shared" si="23"/>
        <v>118.59999999999998</v>
      </c>
      <c r="V30" s="9">
        <f t="shared" si="23"/>
        <v>3678.2999999999997</v>
      </c>
      <c r="W30" s="9"/>
      <c r="X30" s="9"/>
      <c r="Y30" s="9"/>
      <c r="Z30" s="9"/>
      <c r="AA30" s="10">
        <f>SUM(AA3:AA28)</f>
        <v>118.69999999999996</v>
      </c>
      <c r="AB30" s="10">
        <f t="shared" ref="AB30:AD30" si="24">SUM(AB3:AB28)</f>
        <v>41.800000000000004</v>
      </c>
      <c r="AC30" s="10">
        <f t="shared" si="24"/>
        <v>77</v>
      </c>
      <c r="AD30" s="10">
        <f t="shared" si="24"/>
        <v>2182.4</v>
      </c>
      <c r="AI30" s="10">
        <f>SUM(AI3:AI28)</f>
        <v>110.19999999999996</v>
      </c>
      <c r="AJ30" s="10">
        <f t="shared" ref="AJ30:AL30" si="25">SUM(AJ3:AJ28)</f>
        <v>38.799999999999997</v>
      </c>
      <c r="AK30" s="10">
        <f t="shared" si="25"/>
        <v>71.499999999999986</v>
      </c>
      <c r="AL30" s="10">
        <f t="shared" si="25"/>
        <v>2182.4</v>
      </c>
    </row>
    <row r="31" spans="1:51">
      <c r="C31" s="9"/>
      <c r="D31" s="9"/>
      <c r="E31" s="9"/>
      <c r="F31" s="9"/>
      <c r="G31" s="9"/>
      <c r="H31" s="9"/>
      <c r="I31" s="9"/>
      <c r="J31" s="9"/>
      <c r="K31" s="9"/>
      <c r="L31" s="9"/>
      <c r="M31" s="9"/>
      <c r="N31" s="9"/>
    </row>
    <row r="32" spans="1:51">
      <c r="C32" s="9"/>
      <c r="D32" s="9"/>
      <c r="E32" s="9"/>
      <c r="F32" s="9"/>
      <c r="G32" s="9"/>
      <c r="H32" s="9"/>
      <c r="I32" s="9"/>
      <c r="J32" s="9"/>
      <c r="K32" s="9"/>
      <c r="L32" s="9"/>
      <c r="M32" s="9"/>
      <c r="N32" s="9"/>
    </row>
    <row r="33" spans="3:18">
      <c r="C33" s="9"/>
      <c r="D33" s="9"/>
      <c r="E33" s="9"/>
      <c r="F33" s="9"/>
      <c r="G33" s="9"/>
      <c r="H33" s="9"/>
      <c r="I33" s="9"/>
      <c r="J33" s="9"/>
      <c r="K33" s="9"/>
      <c r="L33" s="9"/>
      <c r="M33" s="9"/>
      <c r="N33" s="9"/>
      <c r="Q33" s="9"/>
      <c r="R33" s="9"/>
    </row>
    <row r="34" spans="3:18">
      <c r="C34" s="9"/>
      <c r="D34" s="9"/>
      <c r="E34" s="9"/>
      <c r="F34" s="9"/>
      <c r="G34" s="9"/>
      <c r="H34" s="9"/>
      <c r="I34" s="9"/>
      <c r="J34" s="9"/>
      <c r="K34" s="9"/>
      <c r="L34" s="9"/>
      <c r="M34" s="9"/>
      <c r="N34" s="9"/>
    </row>
    <row r="35" spans="3:18">
      <c r="C35" s="9"/>
      <c r="D35" s="9"/>
      <c r="E35" s="9"/>
      <c r="F35" s="9"/>
      <c r="G35" s="9"/>
      <c r="H35" s="9"/>
      <c r="I35" s="9"/>
      <c r="J35" s="9"/>
      <c r="K35" s="9"/>
      <c r="L35" s="9"/>
      <c r="M35" s="9"/>
      <c r="N35" s="9"/>
    </row>
    <row r="36" spans="3:18">
      <c r="C36" s="9"/>
      <c r="D36" s="9"/>
      <c r="E36" s="9"/>
      <c r="F36" s="9"/>
      <c r="G36" s="9"/>
      <c r="H36" s="9"/>
      <c r="I36" s="9"/>
      <c r="J36" s="9"/>
      <c r="K36" s="9"/>
      <c r="L36" s="9"/>
      <c r="M36" s="9"/>
      <c r="N36" s="9"/>
    </row>
    <row r="37" spans="3:18">
      <c r="C37" s="9"/>
      <c r="D37" s="9"/>
      <c r="E37" s="9"/>
      <c r="F37" s="9"/>
      <c r="G37" s="9"/>
      <c r="H37" s="9"/>
      <c r="I37" s="9"/>
      <c r="J37" s="9"/>
      <c r="K37" s="9"/>
      <c r="L37" s="9"/>
      <c r="M37" s="9"/>
      <c r="N37" s="9"/>
    </row>
    <row r="38" spans="3:18">
      <c r="C38" s="9"/>
      <c r="D38" s="9"/>
      <c r="E38" s="9"/>
      <c r="F38" s="9"/>
      <c r="G38" s="9"/>
      <c r="H38" s="9"/>
      <c r="I38" s="9"/>
      <c r="J38" s="9"/>
      <c r="K38" s="9"/>
      <c r="L38" s="9"/>
      <c r="M38" s="9"/>
      <c r="N38" s="9"/>
    </row>
    <row r="39" spans="3:18">
      <c r="C39" s="9"/>
      <c r="D39" s="9"/>
      <c r="E39" s="9"/>
      <c r="F39" s="9"/>
      <c r="G39" s="9"/>
      <c r="H39" s="9"/>
      <c r="I39" s="9"/>
      <c r="J39" s="9"/>
      <c r="K39" s="9"/>
      <c r="L39" s="9"/>
      <c r="M39" s="9"/>
      <c r="N39" s="9"/>
    </row>
    <row r="40" spans="3:18">
      <c r="C40" s="9"/>
      <c r="D40" s="9"/>
      <c r="E40" s="9"/>
      <c r="F40" s="9"/>
      <c r="G40" s="9"/>
      <c r="H40" s="9"/>
      <c r="I40" s="9"/>
      <c r="J40" s="9"/>
      <c r="K40" s="9"/>
      <c r="L40" s="9"/>
      <c r="M40" s="9"/>
      <c r="N40" s="9"/>
    </row>
    <row r="41" spans="3:18">
      <c r="C41" s="9"/>
      <c r="D41" s="9"/>
      <c r="E41" s="9"/>
      <c r="F41" s="9"/>
      <c r="G41" s="9"/>
      <c r="H41" s="9"/>
      <c r="I41" s="9"/>
      <c r="J41" s="9"/>
      <c r="K41" s="9"/>
      <c r="L41" s="9"/>
      <c r="M41" s="9"/>
      <c r="N41" s="9"/>
    </row>
    <row r="42" spans="3:18">
      <c r="C42" s="9"/>
      <c r="D42" s="9"/>
      <c r="E42" s="9"/>
      <c r="F42" s="9"/>
      <c r="G42" s="9"/>
      <c r="H42" s="9"/>
      <c r="I42" s="9"/>
      <c r="J42" s="9"/>
      <c r="K42" s="9"/>
      <c r="L42" s="9"/>
      <c r="M42" s="9"/>
      <c r="N42" s="9"/>
    </row>
    <row r="43" spans="3:18">
      <c r="C43" s="9"/>
      <c r="D43" s="9"/>
      <c r="E43" s="9"/>
      <c r="F43" s="9"/>
      <c r="G43" s="9"/>
      <c r="H43" s="9"/>
      <c r="I43" s="9"/>
      <c r="J43" s="9"/>
      <c r="K43" s="9"/>
      <c r="L43" s="9"/>
      <c r="M43" s="9"/>
      <c r="N43" s="9"/>
    </row>
    <row r="44" spans="3:18">
      <c r="C44" s="9"/>
      <c r="D44" s="9"/>
      <c r="E44" s="9"/>
      <c r="F44" s="9"/>
      <c r="G44" s="9"/>
      <c r="H44" s="9"/>
      <c r="I44" s="9"/>
      <c r="J44" s="9"/>
      <c r="K44" s="9"/>
      <c r="L44" s="9"/>
      <c r="M44" s="9"/>
      <c r="N44" s="9"/>
    </row>
    <row r="45" spans="3:18">
      <c r="C45" s="9"/>
      <c r="D45" s="9"/>
      <c r="E45" s="9"/>
      <c r="F45" s="9"/>
      <c r="G45" s="9"/>
      <c r="H45" s="9"/>
      <c r="I45" s="9"/>
      <c r="J45" s="9"/>
      <c r="K45" s="9"/>
      <c r="L45" s="9"/>
      <c r="M45" s="9"/>
      <c r="N45" s="9"/>
    </row>
    <row r="46" spans="3:18">
      <c r="C46" s="9"/>
      <c r="D46" s="9"/>
      <c r="E46" s="9"/>
      <c r="F46" s="9"/>
      <c r="G46" s="9"/>
      <c r="H46" s="9"/>
      <c r="I46" s="9"/>
      <c r="J46" s="9"/>
      <c r="K46" s="9"/>
      <c r="L46" s="9"/>
      <c r="M46" s="9"/>
      <c r="N46" s="9"/>
    </row>
    <row r="47" spans="3:18">
      <c r="C47" s="9"/>
      <c r="D47" s="9"/>
      <c r="E47" s="9"/>
      <c r="F47" s="9"/>
      <c r="G47" s="9"/>
      <c r="H47" s="9"/>
      <c r="I47" s="9"/>
      <c r="J47" s="9"/>
      <c r="K47" s="9"/>
      <c r="L47" s="9"/>
      <c r="M47" s="9"/>
      <c r="N47" s="9"/>
    </row>
    <row r="48" spans="3:18">
      <c r="C48" s="9"/>
      <c r="D48" s="9"/>
      <c r="E48" s="9"/>
      <c r="F48" s="9"/>
      <c r="G48" s="9"/>
      <c r="H48" s="9"/>
      <c r="I48" s="9"/>
      <c r="J48" s="9"/>
      <c r="K48" s="9"/>
      <c r="L48" s="9"/>
      <c r="M48" s="9"/>
      <c r="N48" s="9"/>
    </row>
    <row r="49" spans="3:14">
      <c r="C49" s="9"/>
      <c r="D49" s="9"/>
      <c r="E49" s="9"/>
      <c r="F49" s="9"/>
      <c r="G49" s="9"/>
      <c r="H49" s="9"/>
      <c r="I49" s="9"/>
      <c r="J49" s="9"/>
      <c r="K49" s="9"/>
      <c r="L49" s="9"/>
      <c r="M49" s="9"/>
      <c r="N49" s="9"/>
    </row>
    <row r="50" spans="3:14">
      <c r="C50" s="9"/>
      <c r="D50" s="9"/>
      <c r="E50" s="9"/>
      <c r="F50" s="9"/>
      <c r="G50" s="9"/>
      <c r="H50" s="9"/>
      <c r="I50" s="9"/>
      <c r="J50" s="9"/>
      <c r="K50" s="9"/>
      <c r="L50" s="9"/>
      <c r="M50" s="9"/>
      <c r="N50" s="9"/>
    </row>
    <row r="51" spans="3:14">
      <c r="C51" s="9"/>
      <c r="D51" s="9"/>
      <c r="E51" s="9"/>
      <c r="F51" s="9"/>
      <c r="G51" s="9"/>
      <c r="H51" s="9"/>
      <c r="I51" s="9"/>
      <c r="J51" s="9"/>
      <c r="K51" s="9"/>
      <c r="L51" s="9"/>
      <c r="M51" s="9"/>
      <c r="N51" s="9"/>
    </row>
    <row r="52" spans="3:14">
      <c r="C52" s="9"/>
      <c r="D52" s="9"/>
      <c r="E52" s="9"/>
      <c r="F52" s="9"/>
      <c r="G52" s="9"/>
      <c r="H52" s="9"/>
      <c r="I52" s="9"/>
      <c r="J52" s="9"/>
      <c r="K52" s="9"/>
      <c r="L52" s="9"/>
      <c r="M52" s="9"/>
      <c r="N52" s="9"/>
    </row>
    <row r="53" spans="3:14">
      <c r="C53" s="9"/>
      <c r="D53" s="9"/>
      <c r="E53" s="9"/>
      <c r="F53" s="9"/>
      <c r="G53" s="9"/>
      <c r="H53" s="9"/>
      <c r="I53" s="9"/>
      <c r="J53" s="9"/>
      <c r="K53" s="9"/>
      <c r="L53" s="9"/>
      <c r="M53" s="9"/>
      <c r="N53" s="9"/>
    </row>
    <row r="54" spans="3:14">
      <c r="C54" s="9"/>
      <c r="D54" s="9"/>
      <c r="E54" s="9"/>
      <c r="F54" s="9"/>
      <c r="G54" s="9"/>
      <c r="H54" s="9"/>
      <c r="I54" s="9"/>
      <c r="J54" s="9"/>
      <c r="K54" s="9"/>
      <c r="L54" s="9"/>
      <c r="M54" s="9"/>
      <c r="N54" s="9"/>
    </row>
    <row r="55" spans="3:14">
      <c r="C55" s="9"/>
      <c r="D55" s="9"/>
      <c r="E55" s="9"/>
      <c r="F55" s="9"/>
      <c r="G55" s="9"/>
      <c r="H55" s="9"/>
      <c r="I55" s="9"/>
      <c r="J55" s="9"/>
      <c r="K55" s="9"/>
      <c r="L55" s="9"/>
      <c r="M55" s="9"/>
      <c r="N55" s="9"/>
    </row>
    <row r="56" spans="3:14">
      <c r="C56" s="9"/>
      <c r="D56" s="9"/>
      <c r="E56" s="9"/>
      <c r="F56" s="9"/>
      <c r="G56" s="9"/>
      <c r="H56" s="9"/>
      <c r="I56" s="9"/>
      <c r="J56" s="9"/>
      <c r="K56" s="9"/>
      <c r="L56" s="9"/>
      <c r="M56" s="9"/>
      <c r="N56" s="9"/>
    </row>
    <row r="57" spans="3:14">
      <c r="C57" s="9"/>
      <c r="D57" s="9"/>
      <c r="E57" s="9"/>
      <c r="F57" s="9"/>
      <c r="G57" s="9"/>
      <c r="H57" s="9"/>
      <c r="I57" s="9"/>
      <c r="J57" s="9"/>
      <c r="K57" s="9"/>
      <c r="L57" s="9"/>
      <c r="M57" s="9"/>
      <c r="N57" s="9"/>
    </row>
    <row r="58" spans="3:14">
      <c r="C58" s="9"/>
      <c r="D58" s="9"/>
      <c r="E58" s="9"/>
      <c r="F58" s="9"/>
      <c r="G58" s="9"/>
      <c r="H58" s="9"/>
      <c r="I58" s="9"/>
      <c r="J58" s="9"/>
      <c r="K58" s="9"/>
      <c r="L58" s="9"/>
      <c r="M58" s="9"/>
      <c r="N58" s="9"/>
    </row>
    <row r="59" spans="3:14">
      <c r="C59" s="9"/>
      <c r="D59" s="9"/>
      <c r="E59" s="9"/>
      <c r="F59" s="9"/>
      <c r="G59" s="9"/>
      <c r="H59" s="9"/>
      <c r="I59" s="9"/>
      <c r="J59" s="9"/>
      <c r="K59" s="9"/>
      <c r="L59" s="9"/>
      <c r="M59" s="9"/>
      <c r="N59" s="9"/>
    </row>
    <row r="60" spans="3:14">
      <c r="C60" s="9"/>
      <c r="D60" s="9"/>
      <c r="E60" s="9"/>
      <c r="F60" s="9"/>
      <c r="G60" s="9"/>
      <c r="H60" s="9"/>
      <c r="I60" s="9"/>
      <c r="J60" s="9"/>
      <c r="K60" s="9"/>
      <c r="L60" s="9"/>
      <c r="M60" s="9"/>
      <c r="N60" s="9"/>
    </row>
    <row r="61" spans="3:14">
      <c r="C61" s="9"/>
      <c r="D61" s="9"/>
      <c r="E61" s="9"/>
      <c r="F61" s="9"/>
      <c r="G61" s="9"/>
      <c r="H61" s="9"/>
      <c r="I61" s="9"/>
      <c r="J61" s="9"/>
      <c r="K61" s="9"/>
      <c r="L61" s="9"/>
      <c r="M61" s="9"/>
      <c r="N61" s="9"/>
    </row>
    <row r="62" spans="3:14">
      <c r="C62" s="9"/>
      <c r="D62" s="9"/>
      <c r="E62" s="9"/>
      <c r="F62" s="9"/>
      <c r="G62" s="9"/>
      <c r="H62" s="9"/>
      <c r="I62" s="9"/>
      <c r="J62" s="9"/>
      <c r="K62" s="9"/>
      <c r="L62" s="9"/>
      <c r="M62" s="9"/>
      <c r="N62" s="9"/>
    </row>
    <row r="63" spans="3:14">
      <c r="C63" s="9"/>
      <c r="D63" s="9"/>
      <c r="E63" s="9"/>
      <c r="F63" s="9"/>
      <c r="G63" s="9"/>
      <c r="H63" s="9"/>
      <c r="I63" s="9"/>
      <c r="J63" s="9"/>
      <c r="K63" s="9"/>
      <c r="L63" s="9"/>
      <c r="M63" s="9"/>
      <c r="N63" s="9"/>
    </row>
    <row r="64" spans="3:14">
      <c r="C64" s="9"/>
      <c r="D64" s="9"/>
      <c r="E64" s="9"/>
      <c r="F64" s="9"/>
      <c r="G64" s="9"/>
      <c r="H64" s="9"/>
      <c r="I64" s="9"/>
      <c r="J64" s="9"/>
      <c r="K64" s="9"/>
      <c r="L64" s="9"/>
      <c r="M64" s="9"/>
      <c r="N64" s="9"/>
    </row>
    <row r="65" spans="3:14">
      <c r="C65" s="9"/>
      <c r="D65" s="9"/>
      <c r="E65" s="9"/>
      <c r="F65" s="9"/>
      <c r="G65" s="9"/>
      <c r="H65" s="9"/>
      <c r="I65" s="9"/>
      <c r="J65" s="9"/>
      <c r="K65" s="9"/>
      <c r="L65" s="9"/>
      <c r="M65" s="9"/>
      <c r="N65" s="9"/>
    </row>
    <row r="66" spans="3:14">
      <c r="C66" s="9"/>
      <c r="D66" s="9"/>
      <c r="E66" s="9"/>
      <c r="F66" s="9"/>
      <c r="G66" s="9"/>
      <c r="H66" s="9"/>
      <c r="I66" s="9"/>
      <c r="J66" s="9"/>
      <c r="K66" s="9"/>
      <c r="L66" s="9"/>
      <c r="M66" s="9"/>
      <c r="N66" s="9"/>
    </row>
    <row r="67" spans="3:14">
      <c r="C67" s="9"/>
      <c r="D67" s="9"/>
      <c r="E67" s="9"/>
      <c r="F67" s="9"/>
      <c r="G67" s="9"/>
      <c r="H67" s="9"/>
      <c r="I67" s="9"/>
      <c r="J67" s="9"/>
      <c r="K67" s="9"/>
      <c r="L67" s="9"/>
      <c r="M67" s="9"/>
      <c r="N67" s="9"/>
    </row>
    <row r="68" spans="3:14">
      <c r="C68" s="9"/>
      <c r="D68" s="9"/>
      <c r="E68" s="9"/>
      <c r="F68" s="9"/>
      <c r="G68" s="9"/>
      <c r="H68" s="9"/>
      <c r="I68" s="9"/>
      <c r="J68" s="9"/>
      <c r="K68" s="9"/>
      <c r="L68" s="9"/>
      <c r="M68" s="9"/>
      <c r="N68" s="9"/>
    </row>
    <row r="69" spans="3:14">
      <c r="C69" s="9"/>
      <c r="D69" s="9"/>
      <c r="E69" s="9"/>
      <c r="F69" s="9"/>
      <c r="G69" s="9"/>
      <c r="H69" s="9"/>
      <c r="I69" s="9"/>
      <c r="J69" s="9"/>
      <c r="K69" s="9"/>
      <c r="L69" s="9"/>
      <c r="M69" s="9"/>
      <c r="N69" s="9"/>
    </row>
    <row r="70" spans="3:14">
      <c r="C70" s="9"/>
      <c r="D70" s="9"/>
      <c r="E70" s="9"/>
      <c r="F70" s="9"/>
      <c r="G70" s="9"/>
      <c r="H70" s="9"/>
      <c r="I70" s="9"/>
      <c r="J70" s="9"/>
      <c r="K70" s="9"/>
      <c r="L70" s="9"/>
      <c r="M70" s="9"/>
      <c r="N70" s="9"/>
    </row>
    <row r="71" spans="3:14">
      <c r="C71" s="9"/>
      <c r="D71" s="9"/>
      <c r="E71" s="9"/>
      <c r="F71" s="9"/>
      <c r="G71" s="9"/>
      <c r="H71" s="9"/>
      <c r="I71" s="9"/>
      <c r="J71" s="9"/>
      <c r="K71" s="9"/>
      <c r="L71" s="9"/>
      <c r="M71" s="9"/>
      <c r="N71" s="9"/>
    </row>
    <row r="72" spans="3:14">
      <c r="C72" s="9"/>
      <c r="D72" s="9"/>
      <c r="E72" s="9"/>
      <c r="F72" s="9"/>
      <c r="G72" s="9"/>
      <c r="H72" s="9"/>
      <c r="I72" s="9"/>
      <c r="J72" s="9"/>
      <c r="K72" s="9"/>
      <c r="L72" s="9"/>
      <c r="M72" s="9"/>
      <c r="N72" s="9"/>
    </row>
    <row r="73" spans="3:14">
      <c r="C73" s="9"/>
      <c r="D73" s="9"/>
      <c r="E73" s="9"/>
      <c r="F73" s="9"/>
      <c r="G73" s="9"/>
      <c r="H73" s="9"/>
      <c r="I73" s="9"/>
      <c r="J73" s="9"/>
      <c r="K73" s="9"/>
      <c r="L73" s="9"/>
      <c r="M73" s="9"/>
      <c r="N73" s="9"/>
    </row>
    <row r="74" spans="3:14">
      <c r="C74" s="9"/>
      <c r="D74" s="9"/>
      <c r="E74" s="9"/>
      <c r="F74" s="9"/>
      <c r="G74" s="9"/>
      <c r="H74" s="9"/>
      <c r="I74" s="9"/>
      <c r="J74" s="9"/>
      <c r="K74" s="9"/>
      <c r="L74" s="9"/>
      <c r="M74" s="9"/>
      <c r="N74" s="9"/>
    </row>
    <row r="75" spans="3:14">
      <c r="C75" s="9"/>
      <c r="D75" s="9"/>
      <c r="E75" s="9"/>
      <c r="F75" s="9"/>
      <c r="G75" s="9"/>
      <c r="H75" s="9"/>
      <c r="I75" s="9"/>
      <c r="J75" s="9"/>
      <c r="K75" s="9"/>
      <c r="L75" s="9"/>
      <c r="M75" s="9"/>
      <c r="N75" s="9"/>
    </row>
    <row r="76" spans="3:14">
      <c r="C76" s="9"/>
      <c r="D76" s="9"/>
      <c r="E76" s="9"/>
      <c r="F76" s="9"/>
      <c r="G76" s="9"/>
      <c r="H76" s="9"/>
      <c r="I76" s="9"/>
      <c r="J76" s="9"/>
      <c r="K76" s="9"/>
      <c r="L76" s="9"/>
      <c r="M76" s="9"/>
      <c r="N76" s="9"/>
    </row>
    <row r="77" spans="3:14">
      <c r="C77" s="9"/>
      <c r="D77" s="9"/>
      <c r="E77" s="9"/>
      <c r="F77" s="9"/>
      <c r="G77" s="9"/>
      <c r="H77" s="9"/>
      <c r="I77" s="9"/>
      <c r="J77" s="9"/>
      <c r="K77" s="9"/>
      <c r="L77" s="9"/>
      <c r="M77" s="9"/>
      <c r="N77" s="9"/>
    </row>
    <row r="78" spans="3:14">
      <c r="C78" s="9"/>
      <c r="D78" s="9"/>
      <c r="E78" s="9"/>
      <c r="F78" s="9"/>
      <c r="G78" s="9"/>
      <c r="H78" s="9"/>
      <c r="I78" s="9"/>
      <c r="J78" s="9"/>
      <c r="K78" s="9"/>
      <c r="L78" s="9"/>
      <c r="M78" s="9"/>
      <c r="N78" s="9"/>
    </row>
    <row r="79" spans="3:14">
      <c r="C79" s="9"/>
      <c r="D79" s="9"/>
      <c r="E79" s="9"/>
      <c r="F79" s="9"/>
      <c r="G79" s="9"/>
      <c r="H79" s="9"/>
      <c r="I79" s="9"/>
      <c r="J79" s="9"/>
      <c r="K79" s="9"/>
      <c r="L79" s="9"/>
      <c r="M79" s="9"/>
      <c r="N79" s="9"/>
    </row>
    <row r="80" spans="3:14">
      <c r="C80" s="9"/>
      <c r="D80" s="9"/>
      <c r="E80" s="9"/>
      <c r="F80" s="9"/>
      <c r="G80" s="9"/>
      <c r="H80" s="9"/>
      <c r="I80" s="9"/>
      <c r="J80" s="9"/>
      <c r="K80" s="9"/>
      <c r="L80" s="9"/>
      <c r="M80" s="9"/>
      <c r="N80" s="9"/>
    </row>
    <row r="81" spans="3:14">
      <c r="C81" s="9"/>
      <c r="D81" s="9"/>
      <c r="E81" s="9"/>
      <c r="F81" s="9"/>
      <c r="G81" s="9"/>
      <c r="H81" s="9"/>
      <c r="I81" s="9"/>
      <c r="J81" s="9"/>
      <c r="K81" s="9"/>
      <c r="L81" s="9"/>
      <c r="M81" s="9"/>
      <c r="N81" s="9"/>
    </row>
    <row r="82" spans="3:14">
      <c r="C82" s="9"/>
      <c r="D82" s="9"/>
      <c r="E82" s="9"/>
      <c r="F82" s="9"/>
      <c r="G82" s="9"/>
      <c r="H82" s="9"/>
      <c r="I82" s="9"/>
      <c r="J82" s="9"/>
      <c r="K82" s="9"/>
      <c r="L82" s="9"/>
      <c r="M82" s="9"/>
      <c r="N82" s="9"/>
    </row>
    <row r="83" spans="3:14">
      <c r="C83" s="9"/>
      <c r="D83" s="9"/>
      <c r="E83" s="9"/>
      <c r="F83" s="9"/>
      <c r="G83" s="9"/>
      <c r="H83" s="9"/>
      <c r="I83" s="9"/>
      <c r="J83" s="9"/>
      <c r="K83" s="9"/>
      <c r="L83" s="9"/>
      <c r="M83" s="9"/>
      <c r="N83" s="9"/>
    </row>
    <row r="84" spans="3:14">
      <c r="C84" s="9"/>
      <c r="D84" s="9"/>
      <c r="E84" s="9"/>
      <c r="F84" s="9"/>
      <c r="G84" s="9"/>
      <c r="H84" s="9"/>
      <c r="I84" s="9"/>
      <c r="J84" s="9"/>
      <c r="K84" s="9"/>
      <c r="L84" s="9"/>
      <c r="M84" s="9"/>
      <c r="N84" s="9"/>
    </row>
    <row r="85" spans="3:14">
      <c r="C85" s="9"/>
      <c r="D85" s="9"/>
      <c r="E85" s="9"/>
      <c r="F85" s="9"/>
      <c r="G85" s="9"/>
      <c r="H85" s="9"/>
      <c r="I85" s="9"/>
      <c r="J85" s="9"/>
      <c r="K85" s="9"/>
      <c r="L85" s="9"/>
      <c r="M85" s="9"/>
      <c r="N85" s="9"/>
    </row>
    <row r="86" spans="3:14">
      <c r="C86" s="9"/>
      <c r="D86" s="9"/>
      <c r="E86" s="9"/>
      <c r="F86" s="9"/>
      <c r="G86" s="9"/>
      <c r="H86" s="9"/>
      <c r="I86" s="9"/>
      <c r="J86" s="9"/>
      <c r="K86" s="9"/>
      <c r="L86" s="9"/>
      <c r="M86" s="9"/>
      <c r="N86" s="9"/>
    </row>
    <row r="87" spans="3:14">
      <c r="C87" s="9"/>
      <c r="D87" s="9"/>
      <c r="E87" s="9"/>
      <c r="F87" s="9"/>
      <c r="G87" s="9"/>
      <c r="H87" s="9"/>
      <c r="I87" s="9"/>
      <c r="J87" s="9"/>
      <c r="K87" s="9"/>
      <c r="L87" s="9"/>
      <c r="M87" s="9"/>
      <c r="N87" s="9"/>
    </row>
    <row r="88" spans="3:14">
      <c r="C88" s="9"/>
      <c r="D88" s="9"/>
      <c r="E88" s="9"/>
      <c r="F88" s="9"/>
      <c r="G88" s="9"/>
      <c r="H88" s="9"/>
      <c r="I88" s="9"/>
      <c r="J88" s="9"/>
      <c r="K88" s="9"/>
      <c r="L88" s="9"/>
      <c r="M88" s="9"/>
      <c r="N88" s="9"/>
    </row>
    <row r="89" spans="3:14">
      <c r="C89" s="9"/>
      <c r="D89" s="9"/>
      <c r="E89" s="9"/>
      <c r="F89" s="9"/>
      <c r="G89" s="9"/>
      <c r="H89" s="9"/>
      <c r="I89" s="9"/>
      <c r="J89" s="9"/>
      <c r="K89" s="9"/>
      <c r="L89" s="9"/>
      <c r="M89" s="9"/>
      <c r="N89" s="9"/>
    </row>
    <row r="90" spans="3:14">
      <c r="C90" s="9"/>
      <c r="D90" s="9"/>
      <c r="E90" s="9"/>
      <c r="F90" s="9"/>
      <c r="G90" s="9"/>
      <c r="H90" s="9"/>
      <c r="I90" s="9"/>
      <c r="J90" s="9"/>
      <c r="K90" s="9"/>
      <c r="L90" s="9"/>
      <c r="M90" s="9"/>
      <c r="N90" s="9"/>
    </row>
    <row r="91" spans="3:14">
      <c r="C91" s="9"/>
      <c r="D91" s="9"/>
      <c r="E91" s="9"/>
      <c r="F91" s="9"/>
      <c r="G91" s="9"/>
      <c r="H91" s="9"/>
      <c r="I91" s="9"/>
      <c r="J91" s="9"/>
      <c r="K91" s="9"/>
      <c r="L91" s="9"/>
      <c r="M91" s="9"/>
      <c r="N91" s="9"/>
    </row>
    <row r="92" spans="3:14">
      <c r="C92" s="9"/>
      <c r="D92" s="9"/>
      <c r="E92" s="9"/>
      <c r="F92" s="9"/>
      <c r="G92" s="9"/>
      <c r="H92" s="9"/>
      <c r="I92" s="9"/>
      <c r="J92" s="9"/>
      <c r="K92" s="9"/>
      <c r="L92" s="9"/>
      <c r="M92" s="9"/>
      <c r="N92" s="9"/>
    </row>
    <row r="93" spans="3:14">
      <c r="C93" s="9"/>
      <c r="D93" s="9"/>
      <c r="E93" s="9"/>
      <c r="F93" s="9"/>
      <c r="G93" s="9"/>
      <c r="H93" s="9"/>
      <c r="I93" s="9"/>
      <c r="J93" s="9"/>
      <c r="K93" s="9"/>
      <c r="L93" s="9"/>
      <c r="M93" s="9"/>
      <c r="N93" s="9"/>
    </row>
    <row r="94" spans="3:14">
      <c r="C94" s="9"/>
      <c r="D94" s="9"/>
      <c r="E94" s="9"/>
      <c r="F94" s="9"/>
      <c r="G94" s="9"/>
      <c r="H94" s="9"/>
      <c r="I94" s="9"/>
      <c r="J94" s="9"/>
      <c r="K94" s="9"/>
      <c r="L94" s="9"/>
      <c r="M94" s="9"/>
      <c r="N94" s="9"/>
    </row>
    <row r="95" spans="3:14">
      <c r="C95" s="9"/>
      <c r="D95" s="9"/>
      <c r="E95" s="9"/>
      <c r="F95" s="9"/>
      <c r="G95" s="9"/>
      <c r="H95" s="9"/>
      <c r="I95" s="9"/>
      <c r="J95" s="9"/>
      <c r="K95" s="9"/>
      <c r="L95" s="9"/>
      <c r="M95" s="9"/>
      <c r="N95" s="9"/>
    </row>
    <row r="96" spans="3:14">
      <c r="C96" s="9"/>
      <c r="D96" s="9"/>
      <c r="E96" s="9"/>
      <c r="F96" s="9"/>
      <c r="G96" s="9"/>
      <c r="H96" s="9"/>
      <c r="I96" s="9"/>
      <c r="J96" s="9"/>
      <c r="K96" s="9"/>
      <c r="L96" s="9"/>
      <c r="M96" s="9"/>
      <c r="N96" s="9"/>
    </row>
    <row r="97" spans="3:14">
      <c r="C97" s="9"/>
      <c r="D97" s="9"/>
      <c r="E97" s="9"/>
      <c r="F97" s="9"/>
      <c r="G97" s="9"/>
      <c r="H97" s="9"/>
      <c r="I97" s="9"/>
      <c r="J97" s="9"/>
      <c r="K97" s="9"/>
      <c r="L97" s="9"/>
      <c r="M97" s="9"/>
      <c r="N97" s="9"/>
    </row>
    <row r="98" spans="3:14">
      <c r="C98" s="9"/>
      <c r="D98" s="9"/>
      <c r="E98" s="9"/>
      <c r="F98" s="9"/>
      <c r="G98" s="9"/>
      <c r="H98" s="9"/>
      <c r="I98" s="9"/>
      <c r="J98" s="9"/>
      <c r="K98" s="9"/>
      <c r="L98" s="9"/>
      <c r="M98" s="9"/>
      <c r="N98" s="9"/>
    </row>
    <row r="99" spans="3:14">
      <c r="C99" s="9"/>
      <c r="D99" s="9"/>
      <c r="E99" s="9"/>
      <c r="F99" s="9"/>
      <c r="G99" s="9"/>
      <c r="H99" s="9"/>
      <c r="I99" s="9"/>
      <c r="J99" s="9"/>
      <c r="K99" s="9"/>
      <c r="L99" s="9"/>
      <c r="M99" s="9"/>
      <c r="N99" s="9"/>
    </row>
    <row r="100" spans="3:14">
      <c r="C100" s="9"/>
      <c r="D100" s="9"/>
      <c r="E100" s="9"/>
      <c r="F100" s="9"/>
      <c r="G100" s="9"/>
      <c r="H100" s="9"/>
      <c r="I100" s="9"/>
      <c r="J100" s="9"/>
      <c r="K100" s="9"/>
      <c r="L100" s="9"/>
      <c r="M100" s="9"/>
      <c r="N100" s="9"/>
    </row>
    <row r="101" spans="3:14">
      <c r="C101" s="9"/>
      <c r="D101" s="9"/>
      <c r="E101" s="9"/>
      <c r="F101" s="9"/>
      <c r="G101" s="9"/>
      <c r="H101" s="9"/>
      <c r="I101" s="9"/>
      <c r="J101" s="9"/>
      <c r="K101" s="9"/>
      <c r="L101" s="9"/>
      <c r="M101" s="9"/>
      <c r="N101" s="9"/>
    </row>
    <row r="102" spans="3:14">
      <c r="C102" s="9"/>
      <c r="D102" s="9"/>
      <c r="E102" s="9"/>
      <c r="F102" s="9"/>
      <c r="G102" s="9"/>
      <c r="H102" s="9"/>
      <c r="I102" s="9"/>
      <c r="J102" s="9"/>
      <c r="K102" s="9"/>
      <c r="L102" s="9"/>
      <c r="M102" s="9"/>
      <c r="N102" s="9"/>
    </row>
    <row r="103" spans="3:14">
      <c r="C103" s="9"/>
      <c r="D103" s="9"/>
      <c r="E103" s="9"/>
      <c r="F103" s="9"/>
      <c r="G103" s="9"/>
      <c r="H103" s="9"/>
      <c r="I103" s="9"/>
      <c r="J103" s="9"/>
      <c r="K103" s="9"/>
      <c r="L103" s="9"/>
      <c r="M103" s="9"/>
      <c r="N103" s="9"/>
    </row>
    <row r="104" spans="3:14">
      <c r="C104" s="9"/>
      <c r="D104" s="9"/>
      <c r="E104" s="9"/>
      <c r="F104" s="9"/>
      <c r="G104" s="9"/>
      <c r="H104" s="9"/>
      <c r="I104" s="9"/>
      <c r="J104" s="9"/>
      <c r="K104" s="9"/>
      <c r="L104" s="9"/>
      <c r="M104" s="9"/>
      <c r="N104" s="9"/>
    </row>
    <row r="105" spans="3:14">
      <c r="C105" s="9"/>
      <c r="D105" s="9"/>
      <c r="E105" s="9"/>
      <c r="F105" s="9"/>
      <c r="G105" s="9"/>
      <c r="H105" s="9"/>
      <c r="I105" s="9"/>
      <c r="J105" s="9"/>
      <c r="K105" s="9"/>
      <c r="L105" s="9"/>
      <c r="M105" s="9"/>
      <c r="N105" s="9"/>
    </row>
    <row r="106" spans="3:14">
      <c r="C106" s="9"/>
      <c r="D106" s="9"/>
      <c r="E106" s="9"/>
      <c r="F106" s="9"/>
      <c r="G106" s="9"/>
      <c r="H106" s="9"/>
      <c r="I106" s="9"/>
      <c r="J106" s="9"/>
      <c r="K106" s="9"/>
      <c r="L106" s="9"/>
      <c r="M106" s="9"/>
      <c r="N106" s="9"/>
    </row>
    <row r="107" spans="3:14">
      <c r="C107" s="9"/>
      <c r="D107" s="9"/>
      <c r="E107" s="9"/>
      <c r="F107" s="9"/>
      <c r="G107" s="9"/>
      <c r="H107" s="9"/>
      <c r="I107" s="9"/>
      <c r="J107" s="9"/>
      <c r="K107" s="9"/>
      <c r="L107" s="9"/>
      <c r="M107" s="9"/>
      <c r="N107" s="9"/>
    </row>
    <row r="108" spans="3:14">
      <c r="C108" s="9"/>
      <c r="D108" s="9"/>
      <c r="E108" s="9"/>
      <c r="F108" s="9"/>
      <c r="G108" s="9"/>
      <c r="H108" s="9"/>
      <c r="I108" s="9"/>
      <c r="J108" s="9"/>
      <c r="K108" s="9"/>
      <c r="L108" s="9"/>
      <c r="M108" s="9"/>
      <c r="N108" s="9"/>
    </row>
    <row r="109" spans="3:14">
      <c r="C109" s="9"/>
      <c r="D109" s="9"/>
      <c r="E109" s="9"/>
      <c r="F109" s="9"/>
      <c r="G109" s="9"/>
      <c r="H109" s="9"/>
      <c r="I109" s="9"/>
      <c r="J109" s="9"/>
      <c r="K109" s="9"/>
      <c r="L109" s="9"/>
      <c r="M109" s="9"/>
      <c r="N109" s="9"/>
    </row>
    <row r="110" spans="3:14">
      <c r="C110" s="9"/>
      <c r="D110" s="9"/>
      <c r="E110" s="9"/>
      <c r="F110" s="9"/>
      <c r="G110" s="9"/>
      <c r="H110" s="9"/>
      <c r="I110" s="9"/>
      <c r="J110" s="9"/>
      <c r="K110" s="9"/>
      <c r="L110" s="9"/>
      <c r="M110" s="9"/>
      <c r="N110" s="9"/>
    </row>
    <row r="111" spans="3:14">
      <c r="C111" s="9"/>
      <c r="D111" s="9"/>
      <c r="E111" s="9"/>
      <c r="F111" s="9"/>
      <c r="G111" s="9"/>
      <c r="H111" s="9"/>
      <c r="I111" s="9"/>
      <c r="J111" s="9"/>
      <c r="K111" s="9"/>
      <c r="L111" s="9"/>
      <c r="M111" s="9"/>
      <c r="N111" s="9"/>
    </row>
    <row r="112" spans="3:14">
      <c r="C112" s="9"/>
      <c r="D112" s="9"/>
      <c r="E112" s="9"/>
      <c r="F112" s="9"/>
      <c r="G112" s="9"/>
      <c r="H112" s="9"/>
      <c r="I112" s="9"/>
      <c r="J112" s="9"/>
      <c r="K112" s="9"/>
      <c r="L112" s="9"/>
      <c r="M112" s="9"/>
      <c r="N112" s="9"/>
    </row>
    <row r="113" spans="3:14">
      <c r="C113" s="9"/>
      <c r="D113" s="9"/>
      <c r="E113" s="9"/>
      <c r="F113" s="9"/>
      <c r="G113" s="9"/>
      <c r="H113" s="9"/>
      <c r="I113" s="9"/>
      <c r="J113" s="9"/>
      <c r="K113" s="9"/>
      <c r="L113" s="9"/>
      <c r="M113" s="9"/>
      <c r="N113" s="9"/>
    </row>
    <row r="114" spans="3:14">
      <c r="C114" s="9"/>
      <c r="D114" s="9"/>
      <c r="E114" s="9"/>
      <c r="F114" s="9"/>
      <c r="G114" s="9"/>
      <c r="H114" s="9"/>
      <c r="I114" s="9"/>
      <c r="J114" s="9"/>
      <c r="K114" s="9"/>
      <c r="L114" s="9"/>
      <c r="M114" s="9"/>
      <c r="N114" s="9"/>
    </row>
    <row r="115" spans="3:14">
      <c r="C115" s="9"/>
      <c r="D115" s="9"/>
      <c r="E115" s="9"/>
      <c r="F115" s="9"/>
      <c r="G115" s="9"/>
      <c r="H115" s="9"/>
      <c r="I115" s="9"/>
      <c r="J115" s="9"/>
      <c r="K115" s="9"/>
      <c r="L115" s="9"/>
      <c r="M115" s="9"/>
      <c r="N115" s="9"/>
    </row>
    <row r="116" spans="3:14">
      <c r="C116" s="9"/>
      <c r="D116" s="9"/>
      <c r="E116" s="9"/>
      <c r="F116" s="9"/>
      <c r="G116" s="9"/>
      <c r="H116" s="9"/>
      <c r="I116" s="9"/>
      <c r="J116" s="9"/>
      <c r="K116" s="9"/>
      <c r="L116" s="9"/>
      <c r="M116" s="9"/>
      <c r="N116" s="9"/>
    </row>
    <row r="117" spans="3:14">
      <c r="C117" s="9"/>
      <c r="D117" s="9"/>
      <c r="E117" s="9"/>
      <c r="F117" s="9"/>
      <c r="G117" s="9"/>
      <c r="H117" s="9"/>
      <c r="I117" s="9"/>
      <c r="J117" s="9"/>
      <c r="K117" s="9"/>
      <c r="L117" s="9"/>
      <c r="M117" s="9"/>
      <c r="N117" s="9"/>
    </row>
    <row r="118" spans="3:14">
      <c r="C118" s="9"/>
      <c r="D118" s="9"/>
      <c r="E118" s="9"/>
      <c r="F118" s="9"/>
      <c r="G118" s="9"/>
      <c r="H118" s="9"/>
      <c r="I118" s="9"/>
      <c r="J118" s="9"/>
      <c r="K118" s="9"/>
      <c r="L118" s="9"/>
      <c r="M118" s="9"/>
      <c r="N118" s="9"/>
    </row>
    <row r="119" spans="3:14">
      <c r="C119" s="9"/>
      <c r="D119" s="9"/>
      <c r="E119" s="9"/>
      <c r="F119" s="9"/>
      <c r="G119" s="9"/>
      <c r="H119" s="9"/>
      <c r="I119" s="9"/>
      <c r="J119" s="9"/>
      <c r="K119" s="9"/>
      <c r="L119" s="9"/>
      <c r="M119" s="9"/>
      <c r="N119" s="9"/>
    </row>
    <row r="120" spans="3:14">
      <c r="C120" s="9"/>
      <c r="D120" s="9"/>
      <c r="E120" s="9"/>
      <c r="F120" s="9"/>
      <c r="G120" s="9"/>
      <c r="H120" s="9"/>
      <c r="I120" s="9"/>
      <c r="J120" s="9"/>
      <c r="K120" s="9"/>
      <c r="L120" s="9"/>
      <c r="M120" s="9"/>
      <c r="N120" s="9"/>
    </row>
    <row r="121" spans="3:14">
      <c r="C121" s="9"/>
      <c r="D121" s="9"/>
      <c r="E121" s="9"/>
      <c r="F121" s="9"/>
      <c r="G121" s="9"/>
      <c r="H121" s="9"/>
      <c r="I121" s="9"/>
      <c r="J121" s="9"/>
      <c r="K121" s="9"/>
      <c r="L121" s="9"/>
      <c r="M121" s="9"/>
      <c r="N121" s="9"/>
    </row>
    <row r="122" spans="3:14">
      <c r="C122" s="9"/>
      <c r="D122" s="9"/>
      <c r="E122" s="9"/>
      <c r="F122" s="9"/>
      <c r="G122" s="9"/>
      <c r="H122" s="9"/>
      <c r="I122" s="9"/>
      <c r="J122" s="9"/>
      <c r="K122" s="9"/>
      <c r="L122" s="9"/>
      <c r="M122" s="9"/>
      <c r="N122" s="9"/>
    </row>
    <row r="123" spans="3:14">
      <c r="C123" s="9"/>
      <c r="D123" s="9"/>
      <c r="E123" s="9"/>
      <c r="F123" s="9"/>
      <c r="G123" s="9"/>
      <c r="H123" s="9"/>
      <c r="I123" s="9"/>
      <c r="J123" s="9"/>
      <c r="K123" s="9"/>
      <c r="L123" s="9"/>
      <c r="M123" s="9"/>
      <c r="N123" s="9"/>
    </row>
    <row r="124" spans="3:14">
      <c r="C124" s="9"/>
      <c r="D124" s="9"/>
      <c r="E124" s="9"/>
      <c r="F124" s="9"/>
      <c r="G124" s="9"/>
      <c r="H124" s="9"/>
      <c r="I124" s="9"/>
      <c r="J124" s="9"/>
      <c r="K124" s="9"/>
      <c r="L124" s="9"/>
      <c r="M124" s="9"/>
      <c r="N124" s="9"/>
    </row>
    <row r="125" spans="3:14">
      <c r="C125" s="9"/>
      <c r="D125" s="9"/>
      <c r="E125" s="9"/>
      <c r="F125" s="9"/>
      <c r="G125" s="9"/>
      <c r="H125" s="9"/>
      <c r="I125" s="9"/>
      <c r="J125" s="9"/>
      <c r="K125" s="9"/>
      <c r="L125" s="9"/>
      <c r="M125" s="9"/>
      <c r="N125" s="9"/>
    </row>
    <row r="126" spans="3:14">
      <c r="C126" s="9"/>
      <c r="D126" s="9"/>
      <c r="E126" s="9"/>
      <c r="F126" s="9"/>
      <c r="G126" s="9"/>
      <c r="H126" s="9"/>
      <c r="I126" s="9"/>
      <c r="J126" s="9"/>
      <c r="K126" s="9"/>
      <c r="L126" s="9"/>
      <c r="M126" s="9"/>
      <c r="N126" s="9"/>
    </row>
    <row r="127" spans="3:14">
      <c r="C127" s="9"/>
      <c r="D127" s="9"/>
      <c r="E127" s="9"/>
      <c r="F127" s="9"/>
      <c r="G127" s="9"/>
      <c r="H127" s="9"/>
      <c r="I127" s="9"/>
      <c r="J127" s="9"/>
      <c r="K127" s="9"/>
      <c r="L127" s="9"/>
      <c r="M127" s="9"/>
      <c r="N127" s="9"/>
    </row>
    <row r="128" spans="3:14">
      <c r="C128" s="9"/>
      <c r="D128" s="9"/>
      <c r="E128" s="9"/>
      <c r="F128" s="9"/>
      <c r="G128" s="9"/>
      <c r="H128" s="9"/>
      <c r="I128" s="9"/>
      <c r="J128" s="9"/>
      <c r="K128" s="9"/>
      <c r="L128" s="9"/>
      <c r="M128" s="9"/>
      <c r="N128" s="9"/>
    </row>
    <row r="129" spans="3:14">
      <c r="C129" s="9"/>
      <c r="D129" s="9"/>
      <c r="E129" s="9"/>
      <c r="F129" s="9"/>
      <c r="G129" s="9"/>
      <c r="H129" s="9"/>
      <c r="I129" s="9"/>
      <c r="J129" s="9"/>
      <c r="K129" s="9"/>
      <c r="L129" s="9"/>
      <c r="M129" s="9"/>
      <c r="N129" s="9"/>
    </row>
    <row r="130" spans="3:14">
      <c r="C130" s="9"/>
      <c r="D130" s="9"/>
      <c r="E130" s="9"/>
      <c r="F130" s="9"/>
      <c r="G130" s="9"/>
      <c r="H130" s="9"/>
      <c r="I130" s="9"/>
      <c r="J130" s="9"/>
      <c r="K130" s="9"/>
      <c r="L130" s="9"/>
      <c r="M130" s="9"/>
      <c r="N130" s="9"/>
    </row>
    <row r="131" spans="3:14">
      <c r="C131" s="9"/>
      <c r="D131" s="9"/>
      <c r="E131" s="9"/>
      <c r="F131" s="9"/>
      <c r="G131" s="9"/>
      <c r="H131" s="9"/>
      <c r="I131" s="9"/>
      <c r="J131" s="9"/>
      <c r="K131" s="9"/>
      <c r="L131" s="9"/>
      <c r="M131" s="9"/>
      <c r="N131" s="9"/>
    </row>
    <row r="132" spans="3:14">
      <c r="C132" s="9"/>
      <c r="D132" s="9"/>
      <c r="E132" s="9"/>
      <c r="F132" s="9"/>
      <c r="G132" s="9"/>
      <c r="H132" s="9"/>
      <c r="I132" s="9"/>
      <c r="J132" s="9"/>
      <c r="K132" s="9"/>
      <c r="L132" s="9"/>
      <c r="M132" s="9"/>
      <c r="N132" s="9"/>
    </row>
    <row r="133" spans="3:14">
      <c r="C133" s="9"/>
      <c r="D133" s="9"/>
      <c r="E133" s="9"/>
      <c r="F133" s="9"/>
      <c r="G133" s="9"/>
      <c r="H133" s="9"/>
      <c r="I133" s="9"/>
      <c r="J133" s="9"/>
      <c r="K133" s="9"/>
      <c r="L133" s="9"/>
      <c r="M133" s="9"/>
      <c r="N133" s="9"/>
    </row>
    <row r="134" spans="3:14">
      <c r="C134" s="9"/>
      <c r="D134" s="9"/>
      <c r="E134" s="9"/>
      <c r="F134" s="9"/>
      <c r="G134" s="9"/>
      <c r="H134" s="9"/>
      <c r="I134" s="9"/>
      <c r="J134" s="9"/>
      <c r="K134" s="9"/>
      <c r="L134" s="9"/>
      <c r="M134" s="9"/>
      <c r="N134" s="9"/>
    </row>
    <row r="135" spans="3:14">
      <c r="C135" s="9"/>
      <c r="D135" s="9"/>
      <c r="E135" s="9"/>
      <c r="F135" s="9"/>
      <c r="G135" s="9"/>
      <c r="H135" s="9"/>
      <c r="I135" s="9"/>
      <c r="J135" s="9"/>
      <c r="K135" s="9"/>
      <c r="L135" s="9"/>
      <c r="M135" s="9"/>
      <c r="N135" s="9"/>
    </row>
    <row r="136" spans="3:14">
      <c r="C136" s="9"/>
      <c r="D136" s="9"/>
      <c r="E136" s="9"/>
      <c r="F136" s="9"/>
      <c r="G136" s="9"/>
      <c r="H136" s="9"/>
      <c r="I136" s="9"/>
      <c r="J136" s="9"/>
      <c r="K136" s="9"/>
      <c r="L136" s="9"/>
      <c r="M136" s="9"/>
      <c r="N136" s="9"/>
    </row>
    <row r="137" spans="3:14">
      <c r="C137" s="9"/>
      <c r="D137" s="9"/>
      <c r="E137" s="9"/>
      <c r="F137" s="9"/>
      <c r="G137" s="9"/>
      <c r="H137" s="9"/>
      <c r="I137" s="9"/>
      <c r="J137" s="9"/>
      <c r="K137" s="9"/>
      <c r="L137" s="9"/>
      <c r="M137" s="9"/>
      <c r="N137" s="9"/>
    </row>
    <row r="138" spans="3:14">
      <c r="C138" s="9"/>
      <c r="D138" s="9"/>
      <c r="E138" s="9"/>
      <c r="F138" s="9"/>
      <c r="G138" s="9"/>
      <c r="H138" s="9"/>
      <c r="I138" s="9"/>
      <c r="J138" s="9"/>
      <c r="K138" s="9"/>
      <c r="L138" s="9"/>
      <c r="M138" s="9"/>
      <c r="N138" s="9"/>
    </row>
    <row r="139" spans="3:14">
      <c r="C139" s="9"/>
      <c r="D139" s="9"/>
      <c r="E139" s="9"/>
      <c r="F139" s="9"/>
      <c r="G139" s="9"/>
      <c r="H139" s="9"/>
      <c r="I139" s="9"/>
      <c r="J139" s="9"/>
      <c r="K139" s="9"/>
      <c r="L139" s="9"/>
      <c r="M139" s="9"/>
      <c r="N139" s="9"/>
    </row>
    <row r="140" spans="3:14">
      <c r="C140" s="9"/>
      <c r="D140" s="9"/>
      <c r="E140" s="9"/>
      <c r="F140" s="9"/>
      <c r="G140" s="9"/>
      <c r="H140" s="9"/>
      <c r="I140" s="9"/>
      <c r="J140" s="9"/>
      <c r="K140" s="9"/>
      <c r="L140" s="9"/>
      <c r="M140" s="9"/>
      <c r="N140" s="9"/>
    </row>
    <row r="141" spans="3:14">
      <c r="C141" s="9"/>
      <c r="D141" s="9"/>
      <c r="E141" s="9"/>
      <c r="F141" s="9"/>
      <c r="G141" s="9"/>
      <c r="H141" s="9"/>
      <c r="I141" s="9"/>
      <c r="J141" s="9"/>
      <c r="K141" s="9"/>
      <c r="L141" s="9"/>
      <c r="M141" s="9"/>
      <c r="N141" s="9"/>
    </row>
    <row r="142" spans="3:14">
      <c r="C142" s="9"/>
      <c r="D142" s="9"/>
      <c r="E142" s="9"/>
      <c r="F142" s="9"/>
      <c r="G142" s="9"/>
      <c r="H142" s="9"/>
      <c r="I142" s="9"/>
      <c r="J142" s="9"/>
      <c r="K142" s="9"/>
      <c r="L142" s="9"/>
      <c r="M142" s="9"/>
      <c r="N142" s="9"/>
    </row>
    <row r="143" spans="3:14">
      <c r="C143" s="9"/>
      <c r="D143" s="9"/>
      <c r="E143" s="9"/>
      <c r="F143" s="9"/>
      <c r="G143" s="9"/>
      <c r="H143" s="9"/>
      <c r="I143" s="9"/>
      <c r="J143" s="9"/>
      <c r="K143" s="9"/>
      <c r="L143" s="9"/>
      <c r="M143" s="9"/>
      <c r="N143" s="9"/>
    </row>
    <row r="144" spans="3:14">
      <c r="C144" s="9"/>
      <c r="D144" s="9"/>
      <c r="E144" s="9"/>
      <c r="F144" s="9"/>
      <c r="G144" s="9"/>
      <c r="H144" s="9"/>
      <c r="I144" s="9"/>
      <c r="J144" s="9"/>
      <c r="K144" s="9"/>
      <c r="L144" s="9"/>
      <c r="M144" s="9"/>
      <c r="N144" s="9"/>
    </row>
    <row r="145" spans="3:14">
      <c r="C145" s="9"/>
      <c r="D145" s="9"/>
      <c r="E145" s="9"/>
      <c r="F145" s="9"/>
      <c r="G145" s="9"/>
      <c r="H145" s="9"/>
      <c r="I145" s="9"/>
      <c r="J145" s="9"/>
      <c r="K145" s="9"/>
      <c r="L145" s="9"/>
      <c r="M145" s="9"/>
      <c r="N145" s="9"/>
    </row>
    <row r="146" spans="3:14">
      <c r="C146" s="9"/>
      <c r="D146" s="9"/>
      <c r="E146" s="9"/>
      <c r="F146" s="9"/>
      <c r="G146" s="9"/>
      <c r="H146" s="9"/>
      <c r="I146" s="9"/>
      <c r="J146" s="9"/>
      <c r="K146" s="9"/>
      <c r="L146" s="9"/>
      <c r="M146" s="9"/>
      <c r="N146" s="9"/>
    </row>
    <row r="147" spans="3:14">
      <c r="C147" s="9"/>
      <c r="D147" s="9"/>
      <c r="E147" s="9"/>
      <c r="F147" s="9"/>
      <c r="G147" s="9"/>
      <c r="H147" s="9"/>
      <c r="I147" s="9"/>
      <c r="J147" s="9"/>
      <c r="K147" s="9"/>
      <c r="L147" s="9"/>
      <c r="M147" s="9"/>
      <c r="N147" s="9"/>
    </row>
    <row r="148" spans="3:14">
      <c r="C148" s="9"/>
      <c r="D148" s="9"/>
      <c r="E148" s="9"/>
      <c r="F148" s="9"/>
      <c r="G148" s="9"/>
      <c r="H148" s="9"/>
      <c r="I148" s="9"/>
      <c r="J148" s="9"/>
      <c r="K148" s="9"/>
      <c r="L148" s="9"/>
      <c r="M148" s="9"/>
      <c r="N148" s="9"/>
    </row>
    <row r="149" spans="3:14">
      <c r="C149" s="9"/>
      <c r="D149" s="9"/>
      <c r="E149" s="9"/>
      <c r="F149" s="9"/>
      <c r="G149" s="9"/>
      <c r="H149" s="9"/>
      <c r="I149" s="9"/>
      <c r="J149" s="9"/>
      <c r="K149" s="9"/>
      <c r="L149" s="9"/>
      <c r="M149" s="9"/>
      <c r="N149" s="9"/>
    </row>
    <row r="150" spans="3:14">
      <c r="C150" s="9"/>
      <c r="D150" s="9"/>
      <c r="E150" s="9"/>
      <c r="F150" s="9"/>
      <c r="G150" s="9"/>
      <c r="H150" s="9"/>
      <c r="I150" s="9"/>
      <c r="J150" s="9"/>
      <c r="K150" s="9"/>
      <c r="L150" s="9"/>
      <c r="M150" s="9"/>
      <c r="N150" s="9"/>
    </row>
    <row r="151" spans="3:14">
      <c r="C151" s="9"/>
      <c r="D151" s="9"/>
      <c r="E151" s="9"/>
      <c r="F151" s="9"/>
      <c r="G151" s="9"/>
      <c r="H151" s="9"/>
      <c r="I151" s="9"/>
      <c r="J151" s="9"/>
      <c r="K151" s="9"/>
      <c r="L151" s="9"/>
      <c r="M151" s="9"/>
      <c r="N151" s="9"/>
    </row>
    <row r="152" spans="3:14">
      <c r="C152" s="9"/>
      <c r="D152" s="9"/>
      <c r="E152" s="9"/>
      <c r="F152" s="9"/>
      <c r="G152" s="9"/>
      <c r="H152" s="9"/>
      <c r="I152" s="9"/>
      <c r="J152" s="9"/>
      <c r="K152" s="9"/>
      <c r="L152" s="9"/>
      <c r="M152" s="9"/>
      <c r="N152" s="9"/>
    </row>
    <row r="153" spans="3:14">
      <c r="C153" s="9"/>
      <c r="D153" s="9"/>
      <c r="E153" s="9"/>
      <c r="F153" s="9"/>
      <c r="G153" s="9"/>
      <c r="H153" s="9"/>
      <c r="I153" s="9"/>
      <c r="J153" s="9"/>
      <c r="K153" s="9"/>
      <c r="L153" s="9"/>
      <c r="M153" s="9"/>
      <c r="N153" s="9"/>
    </row>
    <row r="154" spans="3:14">
      <c r="C154" s="9"/>
      <c r="D154" s="9"/>
      <c r="E154" s="9"/>
      <c r="F154" s="9"/>
      <c r="G154" s="9"/>
      <c r="H154" s="9"/>
      <c r="I154" s="9"/>
      <c r="J154" s="9"/>
      <c r="K154" s="9"/>
      <c r="L154" s="9"/>
      <c r="M154" s="9"/>
      <c r="N154" s="9"/>
    </row>
    <row r="155" spans="3:14">
      <c r="C155" s="9"/>
      <c r="D155" s="9"/>
      <c r="E155" s="9"/>
      <c r="F155" s="9"/>
      <c r="G155" s="9"/>
      <c r="H155" s="9"/>
      <c r="I155" s="9"/>
      <c r="J155" s="9"/>
      <c r="K155" s="9"/>
      <c r="L155" s="9"/>
      <c r="M155" s="9"/>
      <c r="N155" s="9"/>
    </row>
    <row r="156" spans="3:14">
      <c r="C156" s="9"/>
      <c r="D156" s="9"/>
      <c r="E156" s="9"/>
      <c r="F156" s="9"/>
      <c r="G156" s="9"/>
      <c r="H156" s="9"/>
      <c r="I156" s="9"/>
      <c r="J156" s="9"/>
      <c r="K156" s="9"/>
      <c r="L156" s="9"/>
      <c r="M156" s="9"/>
      <c r="N156" s="9"/>
    </row>
    <row r="157" spans="3:14">
      <c r="C157" s="9"/>
      <c r="D157" s="9"/>
      <c r="E157" s="9"/>
      <c r="F157" s="9"/>
      <c r="G157" s="9"/>
      <c r="H157" s="9"/>
      <c r="I157" s="9"/>
      <c r="J157" s="9"/>
      <c r="K157" s="9"/>
      <c r="L157" s="9"/>
      <c r="M157" s="9"/>
      <c r="N157" s="9"/>
    </row>
    <row r="158" spans="3:14">
      <c r="C158" s="9"/>
      <c r="D158" s="9"/>
      <c r="E158" s="9"/>
      <c r="F158" s="9"/>
      <c r="G158" s="9"/>
      <c r="H158" s="9"/>
      <c r="I158" s="9"/>
      <c r="J158" s="9"/>
      <c r="K158" s="9"/>
      <c r="L158" s="9"/>
      <c r="M158" s="9"/>
      <c r="N158" s="9"/>
    </row>
    <row r="159" spans="3:14">
      <c r="C159" s="9"/>
      <c r="D159" s="9"/>
      <c r="E159" s="9"/>
      <c r="F159" s="9"/>
      <c r="G159" s="9"/>
      <c r="H159" s="9"/>
      <c r="I159" s="9"/>
      <c r="J159" s="9"/>
      <c r="K159" s="9"/>
      <c r="L159" s="9"/>
      <c r="M159" s="9"/>
      <c r="N159" s="9"/>
    </row>
    <row r="160" spans="3:14">
      <c r="C160" s="9"/>
      <c r="D160" s="9"/>
      <c r="E160" s="9"/>
      <c r="F160" s="9"/>
      <c r="G160" s="9"/>
      <c r="H160" s="9"/>
      <c r="I160" s="9"/>
      <c r="J160" s="9"/>
      <c r="K160" s="9"/>
      <c r="L160" s="9"/>
      <c r="M160" s="9"/>
      <c r="N160" s="9"/>
    </row>
    <row r="161" spans="3:14">
      <c r="C161" s="9"/>
      <c r="D161" s="9"/>
      <c r="E161" s="9"/>
      <c r="F161" s="9"/>
      <c r="G161" s="9"/>
      <c r="H161" s="9"/>
      <c r="I161" s="9"/>
      <c r="J161" s="9"/>
      <c r="K161" s="9"/>
      <c r="L161" s="9"/>
      <c r="M161" s="9"/>
      <c r="N161" s="9"/>
    </row>
    <row r="162" spans="3:14">
      <c r="C162" s="9"/>
      <c r="D162" s="9"/>
      <c r="E162" s="9"/>
      <c r="F162" s="9"/>
      <c r="G162" s="9"/>
      <c r="H162" s="9"/>
      <c r="I162" s="9"/>
      <c r="J162" s="9"/>
      <c r="K162" s="9"/>
      <c r="L162" s="9"/>
      <c r="M162" s="9"/>
      <c r="N162" s="9"/>
    </row>
    <row r="163" spans="3:14">
      <c r="C163" s="9"/>
      <c r="D163" s="9"/>
      <c r="E163" s="9"/>
      <c r="F163" s="9"/>
      <c r="G163" s="9"/>
      <c r="H163" s="9"/>
      <c r="I163" s="9"/>
      <c r="J163" s="9"/>
      <c r="K163" s="9"/>
      <c r="L163" s="9"/>
      <c r="M163" s="9"/>
      <c r="N163" s="9"/>
    </row>
    <row r="164" spans="3:14">
      <c r="C164" s="9"/>
      <c r="D164" s="9"/>
      <c r="E164" s="9"/>
      <c r="F164" s="9"/>
      <c r="G164" s="9"/>
      <c r="H164" s="9"/>
      <c r="I164" s="9"/>
      <c r="J164" s="9"/>
      <c r="K164" s="9"/>
      <c r="L164" s="9"/>
      <c r="M164" s="9"/>
      <c r="N164" s="9"/>
    </row>
    <row r="165" spans="3:14">
      <c r="C165" s="9"/>
      <c r="D165" s="9"/>
      <c r="E165" s="9"/>
      <c r="F165" s="9"/>
      <c r="G165" s="9"/>
      <c r="H165" s="9"/>
      <c r="I165" s="9"/>
      <c r="J165" s="9"/>
      <c r="K165" s="9"/>
      <c r="L165" s="9"/>
      <c r="M165" s="9"/>
      <c r="N165" s="9"/>
    </row>
    <row r="166" spans="3:14">
      <c r="C166" s="9"/>
      <c r="D166" s="9"/>
      <c r="E166" s="9"/>
      <c r="F166" s="9"/>
      <c r="G166" s="9"/>
      <c r="H166" s="9"/>
      <c r="I166" s="9"/>
      <c r="J166" s="9"/>
      <c r="K166" s="9"/>
      <c r="L166" s="9"/>
      <c r="M166" s="9"/>
      <c r="N166" s="9"/>
    </row>
    <row r="167" spans="3:14">
      <c r="C167" s="9"/>
      <c r="D167" s="9"/>
      <c r="E167" s="9"/>
      <c r="F167" s="9"/>
      <c r="G167" s="9"/>
      <c r="H167" s="9"/>
      <c r="I167" s="9"/>
      <c r="J167" s="9"/>
      <c r="K167" s="9"/>
      <c r="L167" s="9"/>
      <c r="M167" s="9"/>
      <c r="N167" s="9"/>
    </row>
    <row r="168" spans="3:14">
      <c r="C168" s="9"/>
      <c r="D168" s="9"/>
      <c r="E168" s="9"/>
      <c r="F168" s="9"/>
      <c r="G168" s="9"/>
      <c r="H168" s="9"/>
      <c r="I168" s="9"/>
      <c r="J168" s="9"/>
      <c r="K168" s="9"/>
      <c r="L168" s="9"/>
      <c r="M168" s="9"/>
      <c r="N168" s="9"/>
    </row>
    <row r="169" spans="3:14">
      <c r="C169" s="9"/>
      <c r="D169" s="9"/>
      <c r="E169" s="9"/>
      <c r="F169" s="9"/>
      <c r="G169" s="9"/>
      <c r="H169" s="9"/>
      <c r="I169" s="9"/>
      <c r="J169" s="9"/>
      <c r="K169" s="9"/>
      <c r="L169" s="9"/>
      <c r="M169" s="9"/>
      <c r="N169" s="9"/>
    </row>
    <row r="170" spans="3:14">
      <c r="C170" s="9"/>
      <c r="D170" s="9"/>
      <c r="E170" s="9"/>
      <c r="F170" s="9"/>
      <c r="G170" s="9"/>
      <c r="H170" s="9"/>
      <c r="I170" s="9"/>
      <c r="J170" s="9"/>
      <c r="K170" s="9"/>
      <c r="L170" s="9"/>
      <c r="M170" s="9"/>
      <c r="N170" s="9"/>
    </row>
    <row r="171" spans="3:14">
      <c r="C171" s="9"/>
      <c r="D171" s="9"/>
      <c r="E171" s="9"/>
      <c r="F171" s="9"/>
      <c r="G171" s="9"/>
      <c r="H171" s="9"/>
      <c r="I171" s="9"/>
      <c r="J171" s="9"/>
      <c r="K171" s="9"/>
      <c r="L171" s="9"/>
      <c r="M171" s="9"/>
      <c r="N171" s="9"/>
    </row>
    <row r="172" spans="3:14">
      <c r="C172" s="9"/>
      <c r="D172" s="9"/>
      <c r="E172" s="9"/>
      <c r="F172" s="9"/>
      <c r="G172" s="9"/>
      <c r="H172" s="9"/>
      <c r="I172" s="9"/>
      <c r="J172" s="9"/>
      <c r="K172" s="9"/>
      <c r="L172" s="9"/>
      <c r="M172" s="9"/>
      <c r="N172" s="9"/>
    </row>
    <row r="173" spans="3:14">
      <c r="C173" s="9"/>
      <c r="D173" s="9"/>
      <c r="E173" s="9"/>
      <c r="F173" s="9"/>
      <c r="G173" s="9"/>
      <c r="H173" s="9"/>
      <c r="I173" s="9"/>
      <c r="J173" s="9"/>
      <c r="K173" s="9"/>
      <c r="L173" s="9"/>
      <c r="M173" s="9"/>
      <c r="N173" s="9"/>
    </row>
    <row r="174" spans="3:14">
      <c r="C174" s="9"/>
      <c r="D174" s="9"/>
      <c r="E174" s="9"/>
      <c r="F174" s="9"/>
      <c r="G174" s="9"/>
      <c r="H174" s="9"/>
      <c r="I174" s="9"/>
      <c r="J174" s="9"/>
      <c r="K174" s="9"/>
      <c r="L174" s="9"/>
      <c r="M174" s="9"/>
      <c r="N174" s="9"/>
    </row>
    <row r="175" spans="3:14">
      <c r="C175" s="9"/>
      <c r="D175" s="9"/>
      <c r="E175" s="9"/>
      <c r="F175" s="9"/>
      <c r="G175" s="9"/>
      <c r="H175" s="9"/>
      <c r="I175" s="9"/>
      <c r="J175" s="9"/>
      <c r="K175" s="9"/>
      <c r="L175" s="9"/>
      <c r="M175" s="9"/>
      <c r="N175" s="9"/>
    </row>
    <row r="176" spans="3:14">
      <c r="C176" s="9"/>
      <c r="D176" s="9"/>
      <c r="E176" s="9"/>
      <c r="F176" s="9"/>
      <c r="G176" s="9"/>
      <c r="H176" s="9"/>
      <c r="I176" s="9"/>
      <c r="J176" s="9"/>
      <c r="K176" s="9"/>
      <c r="L176" s="9"/>
      <c r="M176" s="9"/>
      <c r="N176" s="9"/>
    </row>
    <row r="177" spans="3:14">
      <c r="C177" s="9"/>
      <c r="D177" s="9"/>
      <c r="E177" s="9"/>
      <c r="F177" s="9"/>
      <c r="G177" s="9"/>
      <c r="H177" s="9"/>
      <c r="I177" s="9"/>
      <c r="J177" s="9"/>
      <c r="K177" s="9"/>
      <c r="L177" s="9"/>
      <c r="M177" s="9"/>
      <c r="N177" s="9"/>
    </row>
    <row r="178" spans="3:14">
      <c r="C178" s="9"/>
      <c r="D178" s="9"/>
      <c r="E178" s="9"/>
      <c r="F178" s="9"/>
      <c r="G178" s="9"/>
      <c r="H178" s="9"/>
      <c r="I178" s="9"/>
      <c r="J178" s="9"/>
      <c r="K178" s="9"/>
      <c r="L178" s="9"/>
      <c r="M178" s="9"/>
      <c r="N178" s="9"/>
    </row>
    <row r="179" spans="3:14">
      <c r="C179" s="9"/>
      <c r="D179" s="9"/>
      <c r="E179" s="9"/>
      <c r="F179" s="9"/>
      <c r="G179" s="9"/>
      <c r="H179" s="9"/>
      <c r="I179" s="9"/>
      <c r="J179" s="9"/>
      <c r="K179" s="9"/>
      <c r="L179" s="9"/>
      <c r="M179" s="9"/>
      <c r="N179" s="9"/>
    </row>
    <row r="180" spans="3:14">
      <c r="C180" s="9"/>
      <c r="D180" s="9"/>
      <c r="E180" s="9"/>
      <c r="F180" s="9"/>
      <c r="G180" s="9"/>
      <c r="H180" s="9"/>
      <c r="I180" s="9"/>
      <c r="J180" s="9"/>
      <c r="K180" s="9"/>
      <c r="L180" s="9"/>
      <c r="M180" s="9"/>
      <c r="N180" s="9"/>
    </row>
    <row r="181" spans="3:14">
      <c r="C181" s="9"/>
      <c r="D181" s="9"/>
      <c r="E181" s="9"/>
      <c r="F181" s="9"/>
      <c r="G181" s="9"/>
      <c r="H181" s="9"/>
      <c r="I181" s="9"/>
      <c r="J181" s="9"/>
      <c r="K181" s="9"/>
      <c r="L181" s="9"/>
      <c r="M181" s="9"/>
      <c r="N181" s="9"/>
    </row>
    <row r="182" spans="3:14">
      <c r="C182" s="9"/>
      <c r="D182" s="9"/>
      <c r="E182" s="9"/>
      <c r="F182" s="9"/>
      <c r="G182" s="9"/>
      <c r="H182" s="9"/>
      <c r="I182" s="9"/>
      <c r="J182" s="9"/>
      <c r="K182" s="9"/>
      <c r="L182" s="9"/>
      <c r="M182" s="9"/>
      <c r="N182" s="9"/>
    </row>
    <row r="183" spans="3:14">
      <c r="C183" s="9"/>
      <c r="D183" s="9"/>
      <c r="E183" s="9"/>
      <c r="F183" s="9"/>
      <c r="G183" s="9"/>
      <c r="H183" s="9"/>
      <c r="I183" s="9"/>
      <c r="J183" s="9"/>
      <c r="K183" s="9"/>
      <c r="L183" s="9"/>
      <c r="M183" s="9"/>
      <c r="N183" s="9"/>
    </row>
    <row r="184" spans="3:14">
      <c r="C184" s="9"/>
      <c r="D184" s="9"/>
      <c r="E184" s="9"/>
      <c r="F184" s="9"/>
      <c r="G184" s="9"/>
      <c r="H184" s="9"/>
      <c r="I184" s="9"/>
      <c r="J184" s="9"/>
      <c r="K184" s="9"/>
      <c r="L184" s="9"/>
      <c r="M184" s="9"/>
      <c r="N184" s="9"/>
    </row>
    <row r="185" spans="3:14">
      <c r="C185" s="9"/>
      <c r="D185" s="9"/>
      <c r="E185" s="9"/>
      <c r="F185" s="9"/>
      <c r="G185" s="9"/>
      <c r="H185" s="9"/>
      <c r="I185" s="9"/>
      <c r="J185" s="9"/>
      <c r="K185" s="9"/>
      <c r="L185" s="9"/>
      <c r="M185" s="9"/>
      <c r="N185" s="9"/>
    </row>
    <row r="186" spans="3:14">
      <c r="C186" s="9"/>
      <c r="D186" s="9"/>
      <c r="E186" s="9"/>
      <c r="F186" s="9"/>
      <c r="G186" s="9"/>
      <c r="H186" s="9"/>
      <c r="I186" s="9"/>
      <c r="J186" s="9"/>
      <c r="K186" s="9"/>
      <c r="L186" s="9"/>
      <c r="M186" s="9"/>
      <c r="N186" s="9"/>
    </row>
    <row r="187" spans="3:14">
      <c r="C187" s="9"/>
      <c r="D187" s="9"/>
      <c r="E187" s="9"/>
      <c r="F187" s="9"/>
      <c r="G187" s="9"/>
      <c r="H187" s="9"/>
      <c r="I187" s="9"/>
      <c r="J187" s="9"/>
      <c r="K187" s="9"/>
      <c r="L187" s="9"/>
      <c r="M187" s="9"/>
      <c r="N187" s="9"/>
    </row>
    <row r="188" spans="3:14">
      <c r="C188" s="9"/>
      <c r="D188" s="9"/>
      <c r="E188" s="9"/>
      <c r="F188" s="9"/>
      <c r="G188" s="9"/>
      <c r="H188" s="9"/>
      <c r="I188" s="9"/>
      <c r="J188" s="9"/>
      <c r="K188" s="9"/>
      <c r="L188" s="9"/>
      <c r="M188" s="9"/>
      <c r="N188" s="9"/>
    </row>
    <row r="189" spans="3:14">
      <c r="C189" s="9"/>
      <c r="D189" s="9"/>
      <c r="E189" s="9"/>
      <c r="F189" s="9"/>
      <c r="G189" s="9"/>
      <c r="H189" s="9"/>
      <c r="I189" s="9"/>
      <c r="J189" s="9"/>
      <c r="K189" s="9"/>
      <c r="L189" s="9"/>
      <c r="M189" s="9"/>
      <c r="N189" s="9"/>
    </row>
    <row r="190" spans="3:14">
      <c r="C190" s="9"/>
      <c r="D190" s="9"/>
      <c r="E190" s="9"/>
      <c r="F190" s="9"/>
      <c r="G190" s="9"/>
      <c r="H190" s="9"/>
      <c r="I190" s="9"/>
      <c r="J190" s="9"/>
      <c r="K190" s="9"/>
      <c r="L190" s="9"/>
      <c r="M190" s="9"/>
      <c r="N190" s="9"/>
    </row>
    <row r="191" spans="3:14">
      <c r="C191" s="9"/>
      <c r="D191" s="9"/>
      <c r="E191" s="9"/>
      <c r="F191" s="9"/>
      <c r="G191" s="9"/>
      <c r="H191" s="9"/>
      <c r="I191" s="9"/>
      <c r="J191" s="9"/>
      <c r="K191" s="9"/>
      <c r="L191" s="9"/>
      <c r="M191" s="9"/>
      <c r="N191" s="9"/>
    </row>
    <row r="192" spans="3:14">
      <c r="C192" s="9"/>
      <c r="D192" s="9"/>
      <c r="E192" s="9"/>
      <c r="F192" s="9"/>
      <c r="G192" s="9"/>
      <c r="H192" s="9"/>
      <c r="I192" s="9"/>
      <c r="J192" s="9"/>
      <c r="K192" s="9"/>
      <c r="L192" s="9"/>
      <c r="M192" s="9"/>
      <c r="N192" s="9"/>
    </row>
    <row r="193" spans="3:14">
      <c r="C193" s="9"/>
      <c r="D193" s="9"/>
      <c r="E193" s="9"/>
      <c r="F193" s="9"/>
      <c r="G193" s="9"/>
      <c r="H193" s="9"/>
      <c r="I193" s="9"/>
      <c r="J193" s="9"/>
      <c r="K193" s="9"/>
      <c r="L193" s="9"/>
      <c r="M193" s="9"/>
      <c r="N193" s="9"/>
    </row>
    <row r="194" spans="3:14">
      <c r="C194" s="9"/>
      <c r="D194" s="9"/>
      <c r="E194" s="9"/>
      <c r="F194" s="9"/>
      <c r="G194" s="9"/>
      <c r="H194" s="9"/>
      <c r="I194" s="9"/>
      <c r="J194" s="9"/>
      <c r="K194" s="9"/>
      <c r="L194" s="9"/>
      <c r="M194" s="9"/>
      <c r="N194" s="9"/>
    </row>
    <row r="195" spans="3:14">
      <c r="C195" s="9"/>
      <c r="D195" s="9"/>
      <c r="E195" s="9"/>
      <c r="F195" s="9"/>
      <c r="G195" s="9"/>
      <c r="H195" s="9"/>
      <c r="I195" s="9"/>
      <c r="J195" s="9"/>
      <c r="K195" s="9"/>
      <c r="L195" s="9"/>
      <c r="M195" s="9"/>
      <c r="N195" s="9"/>
    </row>
    <row r="196" spans="3:14">
      <c r="C196" s="9"/>
      <c r="D196" s="9"/>
      <c r="E196" s="9"/>
      <c r="F196" s="9"/>
      <c r="G196" s="9"/>
      <c r="H196" s="9"/>
      <c r="I196" s="9"/>
      <c r="J196" s="9"/>
      <c r="K196" s="9"/>
      <c r="L196" s="9"/>
      <c r="M196" s="9"/>
      <c r="N196" s="9"/>
    </row>
    <row r="197" spans="3:14">
      <c r="C197" s="9"/>
      <c r="D197" s="9"/>
      <c r="E197" s="9"/>
      <c r="F197" s="9"/>
      <c r="G197" s="9"/>
      <c r="H197" s="9"/>
      <c r="I197" s="9"/>
      <c r="J197" s="9"/>
      <c r="K197" s="9"/>
      <c r="L197" s="9"/>
      <c r="M197" s="9"/>
      <c r="N197" s="9"/>
    </row>
    <row r="198" spans="3:14">
      <c r="C198" s="9"/>
      <c r="D198" s="9"/>
      <c r="E198" s="9"/>
      <c r="F198" s="9"/>
      <c r="G198" s="9"/>
      <c r="H198" s="9"/>
      <c r="I198" s="9"/>
      <c r="J198" s="9"/>
      <c r="K198" s="9"/>
      <c r="L198" s="9"/>
      <c r="M198" s="9"/>
      <c r="N198" s="9"/>
    </row>
    <row r="199" spans="3:14">
      <c r="C199" s="9"/>
      <c r="D199" s="9"/>
      <c r="E199" s="9"/>
      <c r="F199" s="9"/>
      <c r="G199" s="9"/>
      <c r="H199" s="9"/>
      <c r="I199" s="9"/>
      <c r="J199" s="9"/>
      <c r="K199" s="9"/>
      <c r="L199" s="9"/>
      <c r="M199" s="9"/>
      <c r="N199" s="9"/>
    </row>
    <row r="200" spans="3:14">
      <c r="C200" s="9"/>
      <c r="D200" s="9"/>
      <c r="E200" s="9"/>
      <c r="F200" s="9"/>
      <c r="G200" s="9"/>
      <c r="H200" s="9"/>
      <c r="I200" s="9"/>
      <c r="J200" s="9"/>
      <c r="K200" s="9"/>
      <c r="L200" s="9"/>
      <c r="M200" s="9"/>
      <c r="N200" s="9"/>
    </row>
    <row r="201" spans="3:14">
      <c r="C201" s="9"/>
      <c r="D201" s="9"/>
      <c r="E201" s="9"/>
      <c r="F201" s="9"/>
      <c r="G201" s="9"/>
      <c r="H201" s="9"/>
      <c r="I201" s="9"/>
      <c r="J201" s="9"/>
      <c r="K201" s="9"/>
      <c r="L201" s="9"/>
      <c r="M201" s="9"/>
      <c r="N201" s="9"/>
    </row>
    <row r="202" spans="3:14">
      <c r="C202" s="9"/>
      <c r="D202" s="9"/>
      <c r="E202" s="9"/>
      <c r="F202" s="9"/>
      <c r="G202" s="9"/>
      <c r="H202" s="9"/>
      <c r="I202" s="9"/>
      <c r="J202" s="9"/>
      <c r="K202" s="9"/>
      <c r="L202" s="9"/>
      <c r="M202" s="9"/>
      <c r="N202" s="9"/>
    </row>
    <row r="203" spans="3:14">
      <c r="C203" s="9"/>
      <c r="D203" s="9"/>
      <c r="E203" s="9"/>
      <c r="F203" s="9"/>
      <c r="G203" s="9"/>
      <c r="H203" s="9"/>
      <c r="I203" s="9"/>
      <c r="J203" s="9"/>
      <c r="K203" s="9"/>
      <c r="L203" s="9"/>
      <c r="M203" s="9"/>
      <c r="N203" s="9"/>
    </row>
    <row r="204" spans="3:14">
      <c r="C204" s="9"/>
      <c r="D204" s="9"/>
      <c r="E204" s="9"/>
      <c r="F204" s="9"/>
      <c r="G204" s="9"/>
      <c r="H204" s="9"/>
      <c r="I204" s="9"/>
      <c r="J204" s="9"/>
      <c r="K204" s="9"/>
      <c r="L204" s="9"/>
      <c r="M204" s="9"/>
      <c r="N204" s="9"/>
    </row>
    <row r="205" spans="3:14">
      <c r="C205" s="9"/>
      <c r="D205" s="9"/>
      <c r="E205" s="9"/>
      <c r="F205" s="9"/>
      <c r="G205" s="9"/>
      <c r="H205" s="9"/>
      <c r="I205" s="9"/>
      <c r="J205" s="9"/>
      <c r="K205" s="9"/>
      <c r="L205" s="9"/>
      <c r="M205" s="9"/>
      <c r="N205" s="9"/>
    </row>
    <row r="206" spans="3:14">
      <c r="C206" s="9"/>
      <c r="D206" s="9"/>
      <c r="E206" s="9"/>
      <c r="F206" s="9"/>
      <c r="G206" s="9"/>
      <c r="H206" s="9"/>
      <c r="I206" s="9"/>
      <c r="J206" s="9"/>
      <c r="K206" s="9"/>
      <c r="L206" s="9"/>
      <c r="M206" s="9"/>
      <c r="N206" s="9"/>
    </row>
    <row r="207" spans="3:14">
      <c r="C207" s="9"/>
      <c r="D207" s="9"/>
      <c r="E207" s="9"/>
      <c r="F207" s="9"/>
      <c r="G207" s="9"/>
      <c r="H207" s="9"/>
      <c r="I207" s="9"/>
      <c r="J207" s="9"/>
      <c r="K207" s="9"/>
      <c r="L207" s="9"/>
      <c r="M207" s="9"/>
      <c r="N207" s="9"/>
    </row>
    <row r="208" spans="3:14">
      <c r="C208" s="9"/>
      <c r="D208" s="9"/>
      <c r="E208" s="9"/>
      <c r="F208" s="9"/>
      <c r="G208" s="9"/>
      <c r="H208" s="9"/>
      <c r="I208" s="9"/>
      <c r="J208" s="9"/>
      <c r="K208" s="9"/>
      <c r="L208" s="9"/>
      <c r="M208" s="9"/>
      <c r="N208" s="9"/>
    </row>
    <row r="209" spans="3:14">
      <c r="C209" s="9"/>
      <c r="D209" s="9"/>
      <c r="E209" s="9"/>
      <c r="F209" s="9"/>
      <c r="G209" s="9"/>
      <c r="H209" s="9"/>
      <c r="I209" s="9"/>
      <c r="J209" s="9"/>
      <c r="K209" s="9"/>
      <c r="L209" s="9"/>
      <c r="M209" s="9"/>
      <c r="N209" s="9"/>
    </row>
    <row r="210" spans="3:14">
      <c r="C210" s="9"/>
      <c r="D210" s="9"/>
      <c r="E210" s="9"/>
      <c r="F210" s="9"/>
      <c r="G210" s="9"/>
      <c r="H210" s="9"/>
      <c r="I210" s="9"/>
      <c r="J210" s="9"/>
      <c r="K210" s="9"/>
      <c r="L210" s="9"/>
      <c r="M210" s="9"/>
      <c r="N210" s="9"/>
    </row>
    <row r="211" spans="3:14">
      <c r="C211" s="9"/>
      <c r="D211" s="9"/>
      <c r="E211" s="9"/>
      <c r="F211" s="9"/>
      <c r="G211" s="9"/>
      <c r="H211" s="9"/>
      <c r="I211" s="9"/>
      <c r="J211" s="9"/>
      <c r="K211" s="9"/>
      <c r="L211" s="9"/>
      <c r="M211" s="9"/>
      <c r="N211" s="9"/>
    </row>
    <row r="212" spans="3:14">
      <c r="C212" s="9"/>
      <c r="D212" s="9"/>
      <c r="E212" s="9"/>
      <c r="F212" s="9"/>
      <c r="G212" s="9"/>
      <c r="H212" s="9"/>
      <c r="I212" s="9"/>
      <c r="J212" s="9"/>
      <c r="K212" s="9"/>
      <c r="L212" s="9"/>
      <c r="M212" s="9"/>
      <c r="N212" s="9"/>
    </row>
    <row r="213" spans="3:14">
      <c r="C213" s="9"/>
      <c r="D213" s="9"/>
      <c r="E213" s="9"/>
      <c r="F213" s="9"/>
      <c r="G213" s="9"/>
      <c r="H213" s="9"/>
      <c r="I213" s="9"/>
      <c r="J213" s="9"/>
      <c r="K213" s="9"/>
      <c r="L213" s="9"/>
      <c r="M213" s="9"/>
      <c r="N213" s="9"/>
    </row>
    <row r="214" spans="3:14">
      <c r="C214" s="9"/>
      <c r="D214" s="9"/>
      <c r="E214" s="9"/>
      <c r="F214" s="9"/>
      <c r="G214" s="9"/>
      <c r="H214" s="9"/>
      <c r="I214" s="9"/>
      <c r="J214" s="9"/>
      <c r="K214" s="9"/>
      <c r="L214" s="9"/>
      <c r="M214" s="9"/>
      <c r="N214" s="9"/>
    </row>
    <row r="215" spans="3:14">
      <c r="C215" s="9"/>
      <c r="D215" s="9"/>
      <c r="E215" s="9"/>
      <c r="F215" s="9"/>
      <c r="G215" s="9"/>
      <c r="H215" s="9"/>
      <c r="I215" s="9"/>
      <c r="J215" s="9"/>
      <c r="K215" s="9"/>
      <c r="L215" s="9"/>
      <c r="M215" s="9"/>
      <c r="N215" s="9"/>
    </row>
    <row r="216" spans="3:14">
      <c r="C216" s="9"/>
      <c r="D216" s="9"/>
      <c r="E216" s="9"/>
      <c r="F216" s="9"/>
      <c r="G216" s="9"/>
      <c r="H216" s="9"/>
      <c r="I216" s="9"/>
      <c r="J216" s="9"/>
      <c r="K216" s="9"/>
      <c r="L216" s="9"/>
      <c r="M216" s="9"/>
      <c r="N216" s="9"/>
    </row>
    <row r="217" spans="3:14">
      <c r="C217" s="9"/>
      <c r="D217" s="9"/>
      <c r="E217" s="9"/>
      <c r="F217" s="9"/>
      <c r="G217" s="9"/>
      <c r="H217" s="9"/>
      <c r="I217" s="9"/>
      <c r="J217" s="9"/>
      <c r="K217" s="9"/>
      <c r="L217" s="9"/>
      <c r="M217" s="9"/>
      <c r="N217" s="9"/>
    </row>
    <row r="218" spans="3:14">
      <c r="C218" s="9"/>
      <c r="D218" s="9"/>
      <c r="E218" s="9"/>
      <c r="F218" s="9"/>
      <c r="G218" s="9"/>
      <c r="H218" s="9"/>
      <c r="I218" s="9"/>
      <c r="J218" s="9"/>
      <c r="K218" s="9"/>
      <c r="L218" s="9"/>
      <c r="M218" s="9"/>
      <c r="N218" s="9"/>
    </row>
    <row r="219" spans="3:14">
      <c r="C219" s="9"/>
      <c r="D219" s="9"/>
      <c r="E219" s="9"/>
      <c r="F219" s="9"/>
      <c r="G219" s="9"/>
      <c r="H219" s="9"/>
      <c r="I219" s="9"/>
      <c r="J219" s="9"/>
      <c r="K219" s="9"/>
      <c r="L219" s="9"/>
      <c r="M219" s="9"/>
      <c r="N219" s="9"/>
    </row>
    <row r="220" spans="3:14">
      <c r="C220" s="9"/>
      <c r="D220" s="9"/>
      <c r="E220" s="9"/>
      <c r="F220" s="9"/>
      <c r="G220" s="9"/>
      <c r="H220" s="9"/>
      <c r="I220" s="9"/>
      <c r="J220" s="9"/>
      <c r="K220" s="9"/>
      <c r="L220" s="9"/>
      <c r="M220" s="9"/>
      <c r="N220" s="9"/>
    </row>
    <row r="221" spans="3:14">
      <c r="C221" s="9"/>
      <c r="D221" s="9"/>
      <c r="E221" s="9"/>
      <c r="F221" s="9"/>
      <c r="G221" s="9"/>
      <c r="H221" s="9"/>
      <c r="I221" s="9"/>
      <c r="J221" s="9"/>
      <c r="K221" s="9"/>
      <c r="L221" s="9"/>
      <c r="M221" s="9"/>
      <c r="N221" s="9"/>
    </row>
    <row r="222" spans="3:14">
      <c r="C222" s="9"/>
      <c r="D222" s="9"/>
      <c r="E222" s="9"/>
      <c r="F222" s="9"/>
      <c r="G222" s="9"/>
      <c r="H222" s="9"/>
      <c r="I222" s="9"/>
      <c r="J222" s="9"/>
      <c r="K222" s="9"/>
      <c r="L222" s="9"/>
      <c r="M222" s="9"/>
      <c r="N222" s="9"/>
    </row>
    <row r="223" spans="3:14">
      <c r="C223" s="9"/>
      <c r="D223" s="9"/>
      <c r="E223" s="9"/>
      <c r="F223" s="9"/>
      <c r="G223" s="9"/>
      <c r="H223" s="9"/>
      <c r="I223" s="9"/>
      <c r="J223" s="9"/>
      <c r="K223" s="9"/>
      <c r="L223" s="9"/>
      <c r="M223" s="9"/>
      <c r="N223" s="9"/>
    </row>
    <row r="224" spans="3:14">
      <c r="C224" s="9"/>
      <c r="D224" s="9"/>
      <c r="E224" s="9"/>
      <c r="F224" s="9"/>
      <c r="G224" s="9"/>
      <c r="H224" s="9"/>
      <c r="I224" s="9"/>
      <c r="J224" s="9"/>
      <c r="K224" s="9"/>
      <c r="L224" s="9"/>
      <c r="M224" s="9"/>
      <c r="N224" s="9"/>
    </row>
    <row r="225" spans="3:14">
      <c r="C225" s="9"/>
      <c r="D225" s="9"/>
      <c r="E225" s="9"/>
      <c r="F225" s="9"/>
      <c r="G225" s="9"/>
      <c r="H225" s="9"/>
      <c r="I225" s="9"/>
      <c r="J225" s="9"/>
      <c r="K225" s="9"/>
      <c r="L225" s="9"/>
      <c r="M225" s="9"/>
      <c r="N225" s="9"/>
    </row>
    <row r="226" spans="3:14">
      <c r="C226" s="9"/>
      <c r="D226" s="9"/>
      <c r="E226" s="9"/>
      <c r="F226" s="9"/>
      <c r="G226" s="9"/>
      <c r="H226" s="9"/>
      <c r="I226" s="9"/>
      <c r="J226" s="9"/>
      <c r="K226" s="9"/>
      <c r="L226" s="9"/>
      <c r="M226" s="9"/>
      <c r="N226" s="9"/>
    </row>
    <row r="227" spans="3:14">
      <c r="C227" s="9"/>
      <c r="D227" s="9"/>
      <c r="E227" s="9"/>
      <c r="F227" s="9"/>
      <c r="G227" s="9"/>
      <c r="H227" s="9"/>
      <c r="I227" s="9"/>
      <c r="J227" s="9"/>
      <c r="K227" s="9"/>
      <c r="L227" s="9"/>
      <c r="M227" s="9"/>
      <c r="N227" s="9"/>
    </row>
    <row r="228" spans="3:14">
      <c r="C228" s="9"/>
      <c r="D228" s="9"/>
      <c r="E228" s="9"/>
      <c r="F228" s="9"/>
      <c r="G228" s="9"/>
      <c r="H228" s="9"/>
      <c r="I228" s="9"/>
      <c r="J228" s="9"/>
      <c r="K228" s="9"/>
      <c r="L228" s="9"/>
      <c r="M228" s="9"/>
      <c r="N228" s="9"/>
    </row>
    <row r="229" spans="3:14">
      <c r="C229" s="9"/>
      <c r="D229" s="9"/>
      <c r="E229" s="9"/>
      <c r="F229" s="9"/>
      <c r="G229" s="9"/>
      <c r="H229" s="9"/>
      <c r="I229" s="9"/>
      <c r="J229" s="9"/>
      <c r="K229" s="9"/>
      <c r="L229" s="9"/>
      <c r="M229" s="9"/>
      <c r="N229" s="9"/>
    </row>
    <row r="230" spans="3:14">
      <c r="C230" s="9"/>
      <c r="D230" s="9"/>
      <c r="E230" s="9"/>
      <c r="F230" s="9"/>
      <c r="G230" s="9"/>
      <c r="H230" s="9"/>
      <c r="I230" s="9"/>
      <c r="J230" s="9"/>
      <c r="K230" s="9"/>
      <c r="L230" s="9"/>
      <c r="M230" s="9"/>
      <c r="N230" s="9"/>
    </row>
    <row r="231" spans="3:14">
      <c r="C231" s="9"/>
      <c r="D231" s="9"/>
      <c r="E231" s="9"/>
      <c r="F231" s="9"/>
      <c r="G231" s="9"/>
      <c r="H231" s="9"/>
      <c r="I231" s="9"/>
      <c r="J231" s="9"/>
      <c r="K231" s="9"/>
      <c r="L231" s="9"/>
      <c r="M231" s="9"/>
      <c r="N231" s="9"/>
    </row>
    <row r="232" spans="3:14">
      <c r="C232" s="9"/>
      <c r="D232" s="9"/>
      <c r="E232" s="9"/>
      <c r="F232" s="9"/>
      <c r="G232" s="9"/>
      <c r="H232" s="9"/>
      <c r="I232" s="9"/>
      <c r="J232" s="9"/>
      <c r="K232" s="9"/>
      <c r="L232" s="9"/>
      <c r="M232" s="9"/>
      <c r="N232" s="9"/>
    </row>
    <row r="233" spans="3:14">
      <c r="C233" s="9"/>
      <c r="D233" s="9"/>
      <c r="E233" s="9"/>
      <c r="F233" s="9"/>
      <c r="G233" s="9"/>
      <c r="H233" s="9"/>
      <c r="I233" s="9"/>
      <c r="J233" s="9"/>
      <c r="K233" s="9"/>
      <c r="L233" s="9"/>
      <c r="M233" s="9"/>
      <c r="N233" s="9"/>
    </row>
    <row r="234" spans="3:14">
      <c r="C234" s="9"/>
      <c r="D234" s="9"/>
      <c r="E234" s="9"/>
      <c r="F234" s="9"/>
      <c r="G234" s="9"/>
      <c r="H234" s="9"/>
      <c r="I234" s="9"/>
      <c r="J234" s="9"/>
      <c r="K234" s="9"/>
      <c r="L234" s="9"/>
      <c r="M234" s="9"/>
      <c r="N234" s="9"/>
    </row>
    <row r="235" spans="3:14">
      <c r="C235" s="9"/>
      <c r="D235" s="9"/>
      <c r="E235" s="9"/>
      <c r="F235" s="9"/>
      <c r="G235" s="9"/>
      <c r="H235" s="9"/>
      <c r="I235" s="9"/>
      <c r="J235" s="9"/>
      <c r="K235" s="9"/>
      <c r="L235" s="9"/>
      <c r="M235" s="9"/>
      <c r="N235" s="9"/>
    </row>
    <row r="236" spans="3:14">
      <c r="C236" s="9"/>
      <c r="D236" s="9"/>
      <c r="E236" s="9"/>
      <c r="F236" s="9"/>
      <c r="G236" s="9"/>
      <c r="H236" s="9"/>
      <c r="I236" s="9"/>
      <c r="J236" s="9"/>
      <c r="K236" s="9"/>
      <c r="L236" s="9"/>
      <c r="M236" s="9"/>
      <c r="N236" s="9"/>
    </row>
    <row r="237" spans="3:14">
      <c r="C237" s="9"/>
      <c r="D237" s="9"/>
      <c r="E237" s="9"/>
      <c r="F237" s="9"/>
      <c r="G237" s="9"/>
      <c r="H237" s="9"/>
      <c r="I237" s="9"/>
      <c r="J237" s="9"/>
      <c r="K237" s="9"/>
      <c r="L237" s="9"/>
      <c r="M237" s="9"/>
      <c r="N237" s="9"/>
    </row>
    <row r="238" spans="3:14">
      <c r="C238" s="9"/>
      <c r="D238" s="9"/>
      <c r="E238" s="9"/>
      <c r="F238" s="9"/>
      <c r="G238" s="9"/>
      <c r="H238" s="9"/>
      <c r="I238" s="9"/>
      <c r="J238" s="9"/>
      <c r="K238" s="9"/>
      <c r="L238" s="9"/>
      <c r="M238" s="9"/>
      <c r="N238" s="9"/>
    </row>
    <row r="239" spans="3:14">
      <c r="C239" s="9"/>
      <c r="D239" s="9"/>
      <c r="E239" s="9"/>
      <c r="F239" s="9"/>
      <c r="G239" s="9"/>
      <c r="H239" s="9"/>
      <c r="I239" s="9"/>
      <c r="J239" s="9"/>
      <c r="K239" s="9"/>
      <c r="L239" s="9"/>
      <c r="M239" s="9"/>
      <c r="N239" s="9"/>
    </row>
    <row r="240" spans="3:14">
      <c r="C240" s="9"/>
      <c r="D240" s="9"/>
      <c r="E240" s="9"/>
      <c r="F240" s="9"/>
      <c r="G240" s="9"/>
      <c r="H240" s="9"/>
      <c r="I240" s="9"/>
      <c r="J240" s="9"/>
      <c r="K240" s="9"/>
      <c r="L240" s="9"/>
      <c r="M240" s="9"/>
      <c r="N240" s="9"/>
    </row>
    <row r="241" spans="3:14">
      <c r="C241" s="9"/>
      <c r="D241" s="9"/>
      <c r="E241" s="9"/>
      <c r="F241" s="9"/>
      <c r="G241" s="9"/>
      <c r="H241" s="9"/>
      <c r="I241" s="9"/>
      <c r="J241" s="9"/>
      <c r="K241" s="9"/>
      <c r="L241" s="9"/>
      <c r="M241" s="9"/>
      <c r="N241" s="9"/>
    </row>
    <row r="242" spans="3:14">
      <c r="C242" s="9"/>
      <c r="D242" s="9"/>
      <c r="E242" s="9"/>
      <c r="F242" s="9"/>
      <c r="G242" s="9"/>
      <c r="H242" s="9"/>
      <c r="I242" s="9"/>
      <c r="J242" s="9"/>
      <c r="K242" s="9"/>
      <c r="L242" s="9"/>
      <c r="M242" s="9"/>
      <c r="N242" s="9"/>
    </row>
    <row r="243" spans="3:14">
      <c r="C243" s="9"/>
      <c r="D243" s="9"/>
      <c r="E243" s="9"/>
      <c r="F243" s="9"/>
      <c r="G243" s="9"/>
      <c r="H243" s="9"/>
      <c r="I243" s="9"/>
      <c r="J243" s="9"/>
      <c r="K243" s="9"/>
      <c r="L243" s="9"/>
      <c r="M243" s="9"/>
      <c r="N243" s="9"/>
    </row>
    <row r="244" spans="3:14">
      <c r="C244" s="9"/>
      <c r="D244" s="9"/>
      <c r="E244" s="9"/>
      <c r="F244" s="9"/>
      <c r="G244" s="9"/>
      <c r="H244" s="9"/>
      <c r="I244" s="9"/>
      <c r="J244" s="9"/>
      <c r="K244" s="9"/>
      <c r="L244" s="9"/>
      <c r="M244" s="9"/>
      <c r="N244" s="9"/>
    </row>
    <row r="245" spans="3:14">
      <c r="C245" s="9"/>
      <c r="D245" s="9"/>
      <c r="E245" s="9"/>
      <c r="F245" s="9"/>
      <c r="G245" s="9"/>
      <c r="H245" s="9"/>
      <c r="I245" s="9"/>
      <c r="J245" s="9"/>
      <c r="K245" s="9"/>
      <c r="L245" s="9"/>
      <c r="M245" s="9"/>
      <c r="N245" s="9"/>
    </row>
    <row r="246" spans="3:14">
      <c r="C246" s="9"/>
      <c r="D246" s="9"/>
      <c r="E246" s="9"/>
      <c r="F246" s="9"/>
      <c r="G246" s="9"/>
      <c r="H246" s="9"/>
      <c r="I246" s="9"/>
      <c r="J246" s="9"/>
      <c r="K246" s="9"/>
      <c r="L246" s="9"/>
      <c r="M246" s="9"/>
      <c r="N246" s="9"/>
    </row>
    <row r="247" spans="3:14">
      <c r="C247" s="9"/>
      <c r="D247" s="9"/>
      <c r="E247" s="9"/>
      <c r="F247" s="9"/>
      <c r="G247" s="9"/>
      <c r="H247" s="9"/>
      <c r="I247" s="9"/>
      <c r="J247" s="9"/>
      <c r="K247" s="9"/>
      <c r="L247" s="9"/>
      <c r="M247" s="9"/>
      <c r="N247" s="9"/>
    </row>
    <row r="248" spans="3:14">
      <c r="C248" s="9"/>
      <c r="D248" s="9"/>
      <c r="E248" s="9"/>
      <c r="F248" s="9"/>
      <c r="G248" s="9"/>
      <c r="H248" s="9"/>
      <c r="I248" s="9"/>
      <c r="J248" s="9"/>
      <c r="K248" s="9"/>
      <c r="L248" s="9"/>
      <c r="M248" s="9"/>
      <c r="N248" s="9"/>
    </row>
    <row r="249" spans="3:14">
      <c r="C249" s="9"/>
      <c r="D249" s="9"/>
      <c r="E249" s="9"/>
      <c r="F249" s="9"/>
      <c r="G249" s="9"/>
      <c r="H249" s="9"/>
      <c r="I249" s="9"/>
      <c r="J249" s="9"/>
      <c r="K249" s="9"/>
      <c r="L249" s="9"/>
      <c r="M249" s="9"/>
      <c r="N249" s="9"/>
    </row>
    <row r="250" spans="3:14">
      <c r="C250" s="9"/>
      <c r="D250" s="9"/>
      <c r="E250" s="9"/>
      <c r="F250" s="9"/>
      <c r="G250" s="9"/>
      <c r="H250" s="9"/>
      <c r="I250" s="9"/>
      <c r="J250" s="9"/>
      <c r="K250" s="9"/>
      <c r="L250" s="9"/>
      <c r="M250" s="9"/>
      <c r="N250" s="9"/>
    </row>
    <row r="251" spans="3:14">
      <c r="C251" s="9"/>
      <c r="D251" s="9"/>
      <c r="E251" s="9"/>
      <c r="F251" s="9"/>
      <c r="G251" s="9"/>
      <c r="H251" s="9"/>
      <c r="I251" s="9"/>
      <c r="J251" s="9"/>
      <c r="K251" s="9"/>
      <c r="L251" s="9"/>
      <c r="M251" s="9"/>
      <c r="N251" s="9"/>
    </row>
    <row r="252" spans="3:14">
      <c r="C252" s="9"/>
      <c r="D252" s="9"/>
      <c r="E252" s="9"/>
      <c r="F252" s="9"/>
      <c r="G252" s="9"/>
      <c r="H252" s="9"/>
      <c r="I252" s="9"/>
      <c r="J252" s="9"/>
      <c r="K252" s="9"/>
      <c r="L252" s="9"/>
      <c r="M252" s="9"/>
      <c r="N252" s="9"/>
    </row>
    <row r="253" spans="3:14">
      <c r="C253" s="9"/>
      <c r="D253" s="9"/>
      <c r="E253" s="9"/>
      <c r="F253" s="9"/>
      <c r="G253" s="9"/>
      <c r="H253" s="9"/>
      <c r="I253" s="9"/>
      <c r="J253" s="9"/>
      <c r="K253" s="9"/>
      <c r="L253" s="9"/>
      <c r="M253" s="9"/>
      <c r="N253" s="9"/>
    </row>
    <row r="254" spans="3:14">
      <c r="C254" s="9"/>
      <c r="D254" s="9"/>
      <c r="E254" s="9"/>
      <c r="F254" s="9"/>
      <c r="G254" s="9"/>
      <c r="H254" s="9"/>
      <c r="I254" s="9"/>
      <c r="J254" s="9"/>
      <c r="K254" s="9"/>
      <c r="L254" s="9"/>
      <c r="M254" s="9"/>
      <c r="N254" s="9"/>
    </row>
    <row r="255" spans="3:14">
      <c r="C255" s="9"/>
      <c r="D255" s="9"/>
      <c r="E255" s="9"/>
      <c r="F255" s="9"/>
      <c r="G255" s="9"/>
      <c r="H255" s="9"/>
      <c r="I255" s="9"/>
      <c r="J255" s="9"/>
      <c r="K255" s="9"/>
      <c r="L255" s="9"/>
      <c r="M255" s="9"/>
      <c r="N255" s="9"/>
    </row>
    <row r="256" spans="3:14">
      <c r="C256" s="9"/>
      <c r="D256" s="9"/>
      <c r="E256" s="9"/>
      <c r="F256" s="9"/>
      <c r="G256" s="9"/>
      <c r="H256" s="9"/>
      <c r="I256" s="9"/>
      <c r="J256" s="9"/>
      <c r="K256" s="9"/>
      <c r="L256" s="9"/>
      <c r="M256" s="9"/>
      <c r="N256" s="9"/>
    </row>
    <row r="257" spans="3:14">
      <c r="C257" s="9"/>
      <c r="D257" s="9"/>
      <c r="E257" s="9"/>
      <c r="F257" s="9"/>
      <c r="G257" s="9"/>
      <c r="H257" s="9"/>
      <c r="I257" s="9"/>
      <c r="J257" s="9"/>
      <c r="K257" s="9"/>
      <c r="L257" s="9"/>
      <c r="M257" s="9"/>
      <c r="N257" s="9"/>
    </row>
    <row r="258" spans="3:14">
      <c r="C258" s="9"/>
      <c r="D258" s="9"/>
      <c r="E258" s="9"/>
      <c r="F258" s="9"/>
      <c r="G258" s="9"/>
      <c r="H258" s="9"/>
      <c r="I258" s="9"/>
      <c r="J258" s="9"/>
      <c r="K258" s="9"/>
      <c r="L258" s="9"/>
      <c r="M258" s="9"/>
      <c r="N258" s="9"/>
    </row>
    <row r="259" spans="3:14">
      <c r="C259" s="8"/>
      <c r="D259" s="8"/>
      <c r="E259" s="8"/>
      <c r="F259" s="8"/>
      <c r="G259" s="8"/>
      <c r="H259" s="8"/>
      <c r="I259" s="8"/>
      <c r="J259" s="8"/>
      <c r="K259" s="8"/>
      <c r="L259" s="8"/>
      <c r="M259" s="8"/>
      <c r="N259" s="8"/>
    </row>
    <row r="260" spans="3:14">
      <c r="C260" s="8"/>
      <c r="D260" s="8"/>
      <c r="E260" s="8"/>
      <c r="F260" s="8"/>
      <c r="G260" s="8"/>
      <c r="H260" s="8"/>
      <c r="I260" s="8"/>
      <c r="J260" s="8"/>
      <c r="K260" s="8"/>
      <c r="L260" s="8"/>
      <c r="M260" s="8"/>
      <c r="N260" s="8"/>
    </row>
    <row r="261" spans="3:14">
      <c r="C261" s="8"/>
      <c r="D261" s="8"/>
      <c r="E261" s="8"/>
      <c r="F261" s="8"/>
      <c r="G261" s="8"/>
      <c r="H261" s="8"/>
      <c r="I261" s="8"/>
      <c r="J261" s="8"/>
      <c r="K261" s="8"/>
      <c r="L261" s="8"/>
      <c r="M261" s="8"/>
      <c r="N261" s="8"/>
    </row>
    <row r="262" spans="3:14">
      <c r="C262" s="8"/>
      <c r="D262" s="8"/>
      <c r="E262" s="8"/>
      <c r="F262" s="8"/>
      <c r="G262" s="8"/>
      <c r="H262" s="8"/>
      <c r="I262" s="8"/>
      <c r="J262" s="8"/>
      <c r="K262" s="8"/>
      <c r="L262" s="8"/>
      <c r="M262" s="8"/>
      <c r="N262" s="8"/>
    </row>
    <row r="263" spans="3:14">
      <c r="C263" s="8"/>
      <c r="D263" s="8"/>
      <c r="E263" s="8"/>
      <c r="F263" s="8"/>
      <c r="G263" s="8"/>
      <c r="H263" s="8"/>
      <c r="I263" s="8"/>
      <c r="J263" s="8"/>
      <c r="K263" s="8"/>
      <c r="L263" s="8"/>
      <c r="M263" s="8"/>
      <c r="N263" s="8"/>
    </row>
    <row r="264" spans="3:14">
      <c r="C264" s="8"/>
      <c r="D264" s="8"/>
      <c r="E264" s="8"/>
      <c r="F264" s="8"/>
      <c r="G264" s="8"/>
      <c r="H264" s="8"/>
      <c r="I264" s="8"/>
      <c r="J264" s="8"/>
      <c r="K264" s="8"/>
      <c r="L264" s="8"/>
      <c r="M264" s="8"/>
      <c r="N264" s="8"/>
    </row>
    <row r="265" spans="3:14">
      <c r="C265" s="8"/>
      <c r="D265" s="8"/>
      <c r="E265" s="8"/>
      <c r="F265" s="8"/>
      <c r="G265" s="8"/>
      <c r="H265" s="8"/>
      <c r="I265" s="8"/>
      <c r="J265" s="8"/>
      <c r="K265" s="8"/>
      <c r="L265" s="8"/>
      <c r="M265" s="8"/>
      <c r="N265" s="8"/>
    </row>
    <row r="266" spans="3:14">
      <c r="C266" s="8"/>
      <c r="D266" s="8"/>
      <c r="E266" s="8"/>
      <c r="F266" s="8"/>
      <c r="G266" s="8"/>
      <c r="H266" s="8"/>
      <c r="I266" s="8"/>
      <c r="J266" s="8"/>
      <c r="K266" s="8"/>
      <c r="L266" s="8"/>
      <c r="M266" s="8"/>
      <c r="N266" s="8"/>
    </row>
    <row r="267" spans="3:14">
      <c r="C267" s="8"/>
      <c r="D267" s="8"/>
      <c r="E267" s="8"/>
      <c r="F267" s="8"/>
      <c r="G267" s="8"/>
      <c r="H267" s="8"/>
      <c r="I267" s="8"/>
      <c r="J267" s="8"/>
      <c r="K267" s="8"/>
      <c r="L267" s="8"/>
      <c r="M267" s="8"/>
      <c r="N267" s="8"/>
    </row>
    <row r="268" spans="3:14">
      <c r="C268" s="8"/>
      <c r="D268" s="8"/>
      <c r="E268" s="8"/>
      <c r="F268" s="8"/>
      <c r="G268" s="8"/>
      <c r="H268" s="8"/>
      <c r="I268" s="8"/>
      <c r="J268" s="8"/>
      <c r="K268" s="8"/>
      <c r="L268" s="8"/>
      <c r="M268" s="8"/>
      <c r="N268" s="8"/>
    </row>
    <row r="269" spans="3:14">
      <c r="C269" s="8"/>
      <c r="D269" s="8"/>
      <c r="E269" s="8"/>
      <c r="F269" s="8"/>
      <c r="G269" s="8"/>
      <c r="H269" s="8"/>
      <c r="I269" s="8"/>
      <c r="J269" s="8"/>
      <c r="K269" s="8"/>
      <c r="L269" s="8"/>
      <c r="M269" s="8"/>
      <c r="N269" s="8"/>
    </row>
    <row r="270" spans="3:14">
      <c r="C270" s="8"/>
      <c r="D270" s="8"/>
      <c r="E270" s="8"/>
      <c r="F270" s="8"/>
      <c r="G270" s="8"/>
      <c r="H270" s="8"/>
      <c r="I270" s="8"/>
      <c r="J270" s="8"/>
      <c r="K270" s="8"/>
      <c r="L270" s="8"/>
      <c r="M270" s="8"/>
      <c r="N270" s="8"/>
    </row>
    <row r="271" spans="3:14">
      <c r="C271" s="8"/>
      <c r="D271" s="8"/>
      <c r="E271" s="8"/>
      <c r="F271" s="8"/>
      <c r="G271" s="8"/>
      <c r="H271" s="8"/>
      <c r="I271" s="8"/>
      <c r="J271" s="8"/>
      <c r="K271" s="8"/>
      <c r="L271" s="8"/>
      <c r="M271" s="8"/>
      <c r="N271" s="8"/>
    </row>
    <row r="272" spans="3:14">
      <c r="C272" s="8"/>
      <c r="D272" s="8"/>
      <c r="E272" s="8"/>
      <c r="F272" s="8"/>
      <c r="G272" s="8"/>
      <c r="H272" s="8"/>
      <c r="I272" s="8"/>
      <c r="J272" s="8"/>
      <c r="K272" s="8"/>
      <c r="L272" s="8"/>
      <c r="M272" s="8"/>
      <c r="N272" s="8"/>
    </row>
    <row r="273" spans="3:14">
      <c r="C273" s="8"/>
      <c r="D273" s="8"/>
      <c r="E273" s="8"/>
      <c r="F273" s="8"/>
      <c r="G273" s="8"/>
      <c r="H273" s="8"/>
      <c r="I273" s="8"/>
      <c r="J273" s="8"/>
      <c r="K273" s="8"/>
      <c r="L273" s="8"/>
      <c r="M273" s="8"/>
      <c r="N273" s="8"/>
    </row>
    <row r="274" spans="3:14">
      <c r="C274" s="8"/>
      <c r="D274" s="8"/>
      <c r="E274" s="8"/>
      <c r="F274" s="8"/>
      <c r="G274" s="8"/>
      <c r="H274" s="8"/>
      <c r="I274" s="8"/>
      <c r="J274" s="8"/>
      <c r="K274" s="8"/>
      <c r="L274" s="8"/>
      <c r="M274" s="8"/>
      <c r="N274" s="8"/>
    </row>
    <row r="275" spans="3:14">
      <c r="C275" s="8"/>
      <c r="D275" s="8"/>
      <c r="E275" s="8"/>
      <c r="F275" s="8"/>
      <c r="G275" s="8"/>
      <c r="H275" s="8"/>
      <c r="I275" s="8"/>
      <c r="J275" s="8"/>
      <c r="K275" s="8"/>
      <c r="L275" s="8"/>
      <c r="M275" s="8"/>
      <c r="N275" s="8"/>
    </row>
    <row r="276" spans="3:14">
      <c r="C276" s="8"/>
      <c r="D276" s="8"/>
      <c r="E276" s="8"/>
      <c r="F276" s="8"/>
      <c r="G276" s="8"/>
      <c r="H276" s="8"/>
      <c r="I276" s="8"/>
      <c r="J276" s="8"/>
      <c r="K276" s="8"/>
      <c r="L276" s="8"/>
      <c r="M276" s="8"/>
      <c r="N276" s="8"/>
    </row>
    <row r="277" spans="3:14">
      <c r="C277" s="8"/>
      <c r="D277" s="8"/>
      <c r="E277" s="8"/>
      <c r="F277" s="8"/>
      <c r="G277" s="8"/>
      <c r="H277" s="8"/>
      <c r="I277" s="8"/>
      <c r="J277" s="8"/>
      <c r="K277" s="8"/>
      <c r="L277" s="8"/>
      <c r="M277" s="8"/>
      <c r="N277" s="8"/>
    </row>
    <row r="278" spans="3:14">
      <c r="C278" s="8"/>
      <c r="D278" s="8"/>
      <c r="E278" s="8"/>
      <c r="F278" s="8"/>
      <c r="G278" s="8"/>
      <c r="H278" s="8"/>
      <c r="I278" s="8"/>
      <c r="J278" s="8"/>
      <c r="K278" s="8"/>
      <c r="L278" s="8"/>
      <c r="M278" s="8"/>
      <c r="N278" s="8"/>
    </row>
    <row r="279" spans="3:14">
      <c r="C279" s="8"/>
      <c r="D279" s="8"/>
      <c r="E279" s="8"/>
      <c r="F279" s="8"/>
      <c r="G279" s="8"/>
      <c r="H279" s="8"/>
      <c r="I279" s="8"/>
      <c r="J279" s="8"/>
      <c r="K279" s="8"/>
      <c r="L279" s="8"/>
      <c r="M279" s="8"/>
      <c r="N279" s="8"/>
    </row>
    <row r="280" spans="3:14">
      <c r="C280" s="8"/>
      <c r="D280" s="8"/>
      <c r="E280" s="8"/>
      <c r="F280" s="8"/>
      <c r="G280" s="8"/>
      <c r="H280" s="8"/>
      <c r="I280" s="8"/>
      <c r="J280" s="8"/>
      <c r="K280" s="8"/>
      <c r="L280" s="8"/>
      <c r="M280" s="8"/>
      <c r="N280" s="8"/>
    </row>
    <row r="281" spans="3:14">
      <c r="C281" s="8"/>
      <c r="D281" s="8"/>
      <c r="E281" s="8"/>
      <c r="F281" s="8"/>
      <c r="G281" s="8"/>
      <c r="H281" s="8"/>
      <c r="I281" s="8"/>
      <c r="J281" s="8"/>
      <c r="K281" s="8"/>
      <c r="L281" s="8"/>
      <c r="M281" s="8"/>
      <c r="N281" s="8"/>
    </row>
    <row r="282" spans="3:14">
      <c r="C282" s="8"/>
      <c r="D282" s="8"/>
      <c r="E282" s="8"/>
      <c r="F282" s="8"/>
      <c r="G282" s="8"/>
      <c r="H282" s="8"/>
      <c r="I282" s="8"/>
      <c r="J282" s="8"/>
      <c r="K282" s="8"/>
      <c r="L282" s="8"/>
      <c r="M282" s="8"/>
      <c r="N282" s="8"/>
    </row>
    <row r="283" spans="3:14">
      <c r="C283" s="8"/>
      <c r="D283" s="8"/>
      <c r="E283" s="8"/>
      <c r="F283" s="8"/>
      <c r="G283" s="8"/>
      <c r="H283" s="8"/>
      <c r="I283" s="8"/>
      <c r="J283" s="8"/>
      <c r="K283" s="8"/>
      <c r="L283" s="8"/>
      <c r="M283" s="8"/>
      <c r="N283" s="8"/>
    </row>
    <row r="284" spans="3:14">
      <c r="C284" s="8"/>
      <c r="D284" s="8"/>
      <c r="E284" s="8"/>
      <c r="F284" s="8"/>
      <c r="G284" s="8"/>
      <c r="H284" s="8"/>
      <c r="I284" s="8"/>
      <c r="J284" s="8"/>
      <c r="K284" s="8"/>
      <c r="L284" s="8"/>
      <c r="M284" s="8"/>
      <c r="N284" s="8"/>
    </row>
    <row r="285" spans="3:14">
      <c r="C285" s="8"/>
      <c r="D285" s="8"/>
      <c r="E285" s="8"/>
      <c r="F285" s="8"/>
      <c r="G285" s="8"/>
      <c r="H285" s="8"/>
      <c r="I285" s="8"/>
      <c r="J285" s="8"/>
      <c r="K285" s="8"/>
      <c r="L285" s="8"/>
      <c r="M285" s="8"/>
      <c r="N285" s="8"/>
    </row>
    <row r="286" spans="3:14">
      <c r="C286" s="8"/>
      <c r="D286" s="8"/>
      <c r="E286" s="8"/>
      <c r="F286" s="8"/>
      <c r="G286" s="8"/>
      <c r="H286" s="8"/>
      <c r="I286" s="8"/>
      <c r="J286" s="8"/>
      <c r="K286" s="8"/>
      <c r="L286" s="8"/>
      <c r="M286" s="8"/>
      <c r="N286" s="8"/>
    </row>
    <row r="287" spans="3:14">
      <c r="C287" s="8"/>
      <c r="D287" s="8"/>
      <c r="E287" s="8"/>
      <c r="F287" s="8"/>
      <c r="G287" s="8"/>
      <c r="H287" s="8"/>
      <c r="I287" s="8"/>
      <c r="J287" s="8"/>
      <c r="K287" s="8"/>
      <c r="L287" s="8"/>
      <c r="M287" s="8"/>
      <c r="N287" s="8"/>
    </row>
    <row r="288" spans="3:14">
      <c r="C288" s="8"/>
      <c r="D288" s="8"/>
      <c r="E288" s="8"/>
      <c r="F288" s="8"/>
      <c r="G288" s="8"/>
      <c r="H288" s="8"/>
      <c r="I288" s="8"/>
      <c r="J288" s="8"/>
      <c r="K288" s="8"/>
      <c r="L288" s="8"/>
      <c r="M288" s="8"/>
      <c r="N288" s="8"/>
    </row>
  </sheetData>
  <mergeCells count="6">
    <mergeCell ref="AQ1:AW1"/>
    <mergeCell ref="C1:F1"/>
    <mergeCell ref="K1:N1"/>
    <mergeCell ref="S1:W1"/>
    <mergeCell ref="AA1:AE1"/>
    <mergeCell ref="AI1:AO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23"/>
  <sheetViews>
    <sheetView workbookViewId="0">
      <selection sqref="A1:G1"/>
    </sheetView>
  </sheetViews>
  <sheetFormatPr defaultRowHeight="15"/>
  <cols>
    <col min="1" max="1" width="50.28515625" customWidth="1"/>
    <col min="2" max="2" width="14.85546875" customWidth="1"/>
    <col min="3" max="3" width="14.5703125" customWidth="1"/>
    <col min="4" max="4" width="12" customWidth="1"/>
    <col min="5" max="5" width="15.5703125" customWidth="1"/>
    <col min="6" max="6" width="15.140625" customWidth="1"/>
    <col min="7" max="7" width="14.5703125" customWidth="1"/>
  </cols>
  <sheetData>
    <row r="1" spans="1:7" s="4" customFormat="1" ht="34.9" customHeight="1">
      <c r="A1" s="74" t="s">
        <v>15</v>
      </c>
      <c r="B1" s="74" t="s">
        <v>160</v>
      </c>
      <c r="C1" s="74" t="s">
        <v>161</v>
      </c>
      <c r="D1" s="74" t="s">
        <v>136</v>
      </c>
      <c r="E1" s="74" t="s">
        <v>179</v>
      </c>
      <c r="F1" s="95" t="s">
        <v>222</v>
      </c>
      <c r="G1" s="74" t="s">
        <v>251</v>
      </c>
    </row>
    <row r="2" spans="1:7">
      <c r="A2" t="s">
        <v>16</v>
      </c>
      <c r="B2" s="10">
        <v>2000</v>
      </c>
      <c r="C2" s="10">
        <v>2000</v>
      </c>
      <c r="D2" s="10">
        <v>2000</v>
      </c>
      <c r="E2" s="10">
        <v>2000</v>
      </c>
      <c r="F2" s="10">
        <v>2000</v>
      </c>
      <c r="G2" s="10">
        <v>2000</v>
      </c>
    </row>
    <row r="3" spans="1:7">
      <c r="A3" t="s">
        <v>17</v>
      </c>
      <c r="B3" s="10">
        <v>176</v>
      </c>
      <c r="C3" s="10">
        <v>882</v>
      </c>
      <c r="D3" s="10">
        <v>524</v>
      </c>
      <c r="E3" s="10">
        <v>540</v>
      </c>
      <c r="F3" s="10">
        <v>540</v>
      </c>
      <c r="G3" s="10">
        <v>540</v>
      </c>
    </row>
    <row r="4" spans="1:7">
      <c r="A4" t="s">
        <v>118</v>
      </c>
      <c r="B4" s="9">
        <v>6678.4</v>
      </c>
      <c r="C4" s="9">
        <v>0</v>
      </c>
      <c r="D4" s="10">
        <v>2730</v>
      </c>
      <c r="E4" s="10">
        <v>4322</v>
      </c>
      <c r="F4" s="10">
        <v>4322</v>
      </c>
      <c r="G4" s="10">
        <v>4322</v>
      </c>
    </row>
    <row r="5" spans="1:7">
      <c r="A5" t="s">
        <v>131</v>
      </c>
      <c r="B5" s="9">
        <v>0</v>
      </c>
      <c r="C5" s="9">
        <v>855</v>
      </c>
      <c r="D5" s="41">
        <v>0</v>
      </c>
      <c r="E5" s="10">
        <v>0</v>
      </c>
      <c r="F5" s="10">
        <v>0</v>
      </c>
      <c r="G5" s="10">
        <v>0</v>
      </c>
    </row>
    <row r="6" spans="1:7">
      <c r="A6" t="s">
        <v>132</v>
      </c>
      <c r="B6" s="9">
        <v>0</v>
      </c>
      <c r="C6" s="9">
        <v>1126</v>
      </c>
      <c r="D6" s="41">
        <v>0</v>
      </c>
      <c r="E6" s="10">
        <v>0</v>
      </c>
      <c r="F6" s="10">
        <v>0</v>
      </c>
      <c r="G6" s="10">
        <v>0</v>
      </c>
    </row>
    <row r="7" spans="1:7">
      <c r="A7" t="s">
        <v>119</v>
      </c>
      <c r="B7" s="9">
        <v>10</v>
      </c>
      <c r="C7" s="9">
        <v>10</v>
      </c>
      <c r="D7" s="10">
        <v>10</v>
      </c>
      <c r="E7" s="10">
        <v>10</v>
      </c>
      <c r="F7" s="10">
        <v>10</v>
      </c>
      <c r="G7" s="10">
        <v>10</v>
      </c>
    </row>
    <row r="8" spans="1:7">
      <c r="A8" t="s">
        <v>120</v>
      </c>
      <c r="B8" s="9">
        <v>364</v>
      </c>
      <c r="C8" s="9">
        <v>364</v>
      </c>
      <c r="D8" s="10">
        <v>546</v>
      </c>
      <c r="E8" s="10">
        <v>540</v>
      </c>
      <c r="F8" s="10">
        <v>540</v>
      </c>
      <c r="G8" s="10">
        <v>540</v>
      </c>
    </row>
    <row r="9" spans="1:7">
      <c r="A9" t="s">
        <v>121</v>
      </c>
      <c r="B9" s="9">
        <v>500</v>
      </c>
      <c r="C9" s="9">
        <v>0</v>
      </c>
      <c r="D9" s="10">
        <v>900</v>
      </c>
      <c r="E9" s="10">
        <v>900</v>
      </c>
      <c r="F9" s="10">
        <v>900</v>
      </c>
      <c r="G9" s="10">
        <v>900</v>
      </c>
    </row>
    <row r="10" spans="1:7">
      <c r="A10" t="s">
        <v>122</v>
      </c>
      <c r="B10" s="9">
        <v>0</v>
      </c>
      <c r="C10" s="9">
        <v>882</v>
      </c>
      <c r="D10" s="10"/>
      <c r="E10" s="10">
        <v>0</v>
      </c>
      <c r="F10" s="10">
        <v>0</v>
      </c>
      <c r="G10" s="10">
        <v>0</v>
      </c>
    </row>
    <row r="11" spans="1:7">
      <c r="A11" t="s">
        <v>123</v>
      </c>
      <c r="B11" s="9">
        <v>0</v>
      </c>
      <c r="C11" s="9">
        <v>353</v>
      </c>
      <c r="D11" s="10"/>
      <c r="E11" s="10">
        <v>0</v>
      </c>
      <c r="F11" s="10">
        <v>0</v>
      </c>
      <c r="G11" s="10">
        <v>0</v>
      </c>
    </row>
    <row r="12" spans="1:7">
      <c r="A12" t="s">
        <v>124</v>
      </c>
      <c r="B12" s="9">
        <v>182</v>
      </c>
      <c r="C12" s="9">
        <v>182</v>
      </c>
      <c r="D12" s="10">
        <v>182</v>
      </c>
      <c r="E12" s="10">
        <v>182</v>
      </c>
      <c r="F12" s="10">
        <v>182</v>
      </c>
      <c r="G12" s="10">
        <v>182</v>
      </c>
    </row>
    <row r="13" spans="1:7">
      <c r="A13" t="s">
        <v>137</v>
      </c>
      <c r="B13" s="9"/>
      <c r="C13" s="9"/>
      <c r="D13" s="10">
        <v>178</v>
      </c>
      <c r="E13" s="10">
        <v>178</v>
      </c>
      <c r="F13" s="10">
        <v>178</v>
      </c>
      <c r="G13" s="10">
        <v>178</v>
      </c>
    </row>
    <row r="14" spans="1:7">
      <c r="A14" s="6" t="s">
        <v>117</v>
      </c>
      <c r="B14" s="19">
        <f>SUM(B2:B12)</f>
        <v>9910.4</v>
      </c>
      <c r="C14" s="19">
        <f>SUM(C2:C12)</f>
        <v>6654</v>
      </c>
      <c r="D14" s="19">
        <f>SUM(D2:D13)</f>
        <v>7070</v>
      </c>
      <c r="E14" s="19">
        <f>SUM(E2:E13)</f>
        <v>8672</v>
      </c>
      <c r="F14" s="19">
        <f>SUM(F2:F13)</f>
        <v>8672</v>
      </c>
      <c r="G14" s="19">
        <f>SUM(G2:G13)</f>
        <v>8672</v>
      </c>
    </row>
    <row r="15" spans="1:7">
      <c r="B15" s="9"/>
      <c r="C15" s="9"/>
    </row>
    <row r="16" spans="1:7">
      <c r="B16" s="9"/>
      <c r="C16" s="9"/>
    </row>
    <row r="17" spans="2:3">
      <c r="B17" s="9"/>
      <c r="C17" s="9"/>
    </row>
    <row r="18" spans="2:3">
      <c r="B18" s="9"/>
      <c r="C18" s="9"/>
    </row>
    <row r="19" spans="2:3">
      <c r="B19" s="9"/>
      <c r="C19" s="9"/>
    </row>
    <row r="20" spans="2:3">
      <c r="B20" s="9"/>
      <c r="C20" s="9"/>
    </row>
    <row r="21" spans="2:3">
      <c r="B21" s="9"/>
      <c r="C21" s="9"/>
    </row>
    <row r="22" spans="2:3">
      <c r="B22" s="9"/>
      <c r="C22" s="9"/>
    </row>
    <row r="23" spans="2:3">
      <c r="B23" s="9"/>
      <c r="C23" s="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X24"/>
  <sheetViews>
    <sheetView workbookViewId="0"/>
  </sheetViews>
  <sheetFormatPr defaultRowHeight="15"/>
  <cols>
    <col min="1" max="4" width="16.140625" customWidth="1"/>
    <col min="5" max="5" width="4.140625" customWidth="1"/>
    <col min="6" max="6" width="10.7109375" customWidth="1"/>
    <col min="7" max="7" width="13.140625" customWidth="1"/>
    <col min="8" max="8" width="15.140625" customWidth="1"/>
    <col min="9" max="9" width="2.42578125" customWidth="1"/>
    <col min="10" max="10" width="12.42578125" customWidth="1"/>
    <col min="11" max="11" width="13.28515625" customWidth="1"/>
    <col min="12" max="12" width="15" customWidth="1"/>
    <col min="13" max="13" width="2.28515625" customWidth="1"/>
    <col min="14" max="14" width="18.42578125" customWidth="1"/>
    <col min="15" max="15" width="12.28515625" customWidth="1"/>
    <col min="16" max="16" width="15.28515625" customWidth="1"/>
    <col min="17" max="17" width="2.42578125" customWidth="1"/>
    <col min="18" max="18" width="16.5703125" customWidth="1"/>
    <col min="19" max="19" width="14.5703125" customWidth="1"/>
    <col min="20" max="20" width="14.28515625" customWidth="1"/>
    <col min="21" max="21" width="2.7109375" customWidth="1"/>
    <col min="23" max="23" width="1.85546875" customWidth="1"/>
    <col min="24" max="24" width="11.140625" customWidth="1"/>
  </cols>
  <sheetData>
    <row r="1" spans="1:24" s="1" customFormat="1">
      <c r="J1" s="4"/>
      <c r="K1" s="4"/>
    </row>
    <row r="2" spans="1:24" s="1" customFormat="1">
      <c r="B2" s="86" t="s">
        <v>250</v>
      </c>
      <c r="C2" s="86"/>
      <c r="D2" s="86"/>
      <c r="F2" s="86" t="s">
        <v>222</v>
      </c>
      <c r="G2" s="86"/>
      <c r="H2" s="86"/>
      <c r="J2" s="86" t="s">
        <v>178</v>
      </c>
      <c r="K2" s="86"/>
      <c r="L2" s="86"/>
      <c r="N2" s="86" t="s">
        <v>136</v>
      </c>
      <c r="O2" s="86"/>
      <c r="P2" s="86"/>
      <c r="Q2" s="4"/>
      <c r="R2" s="88" t="s">
        <v>253</v>
      </c>
      <c r="S2" s="88"/>
      <c r="T2" s="88"/>
      <c r="V2" s="74" t="s">
        <v>214</v>
      </c>
      <c r="X2" s="4"/>
    </row>
    <row r="3" spans="1:24" s="1" customFormat="1" ht="50.25" customHeight="1">
      <c r="A3" s="4" t="s">
        <v>180</v>
      </c>
      <c r="B3" s="75" t="s">
        <v>181</v>
      </c>
      <c r="C3" s="76" t="s">
        <v>182</v>
      </c>
      <c r="D3" s="76" t="s">
        <v>183</v>
      </c>
      <c r="E3" s="4"/>
      <c r="F3" s="75" t="s">
        <v>181</v>
      </c>
      <c r="G3" s="76" t="s">
        <v>182</v>
      </c>
      <c r="H3" s="76" t="s">
        <v>183</v>
      </c>
      <c r="J3" s="75" t="s">
        <v>181</v>
      </c>
      <c r="K3" s="76" t="s">
        <v>182</v>
      </c>
      <c r="L3" s="76" t="s">
        <v>183</v>
      </c>
      <c r="N3" s="4" t="s">
        <v>213</v>
      </c>
      <c r="O3" s="76" t="s">
        <v>182</v>
      </c>
      <c r="P3" s="76" t="s">
        <v>183</v>
      </c>
      <c r="R3" s="4" t="s">
        <v>213</v>
      </c>
      <c r="S3" s="76" t="s">
        <v>182</v>
      </c>
      <c r="T3" s="76" t="s">
        <v>223</v>
      </c>
      <c r="V3" s="1" t="s">
        <v>215</v>
      </c>
      <c r="W3" s="77"/>
    </row>
    <row r="4" spans="1:24">
      <c r="A4" t="s">
        <v>184</v>
      </c>
      <c r="B4" s="45">
        <f t="shared" ref="B4:B22" si="0">C4/C$24</f>
        <v>3.4498715842569236E-2</v>
      </c>
      <c r="C4" s="10">
        <v>149.1</v>
      </c>
      <c r="D4" s="11">
        <v>2463</v>
      </c>
      <c r="F4" s="45">
        <f t="shared" ref="F4:F22" si="1">G4/G$24</f>
        <v>3.4498715842569236E-2</v>
      </c>
      <c r="G4" s="10">
        <v>149.1</v>
      </c>
      <c r="H4" s="11">
        <v>2463</v>
      </c>
      <c r="J4" s="45">
        <f t="shared" ref="J4:J22" si="2">K4/K$24</f>
        <v>3.4497917630726516E-2</v>
      </c>
      <c r="K4" s="10">
        <v>149.1</v>
      </c>
      <c r="L4" s="47">
        <v>2464</v>
      </c>
      <c r="N4" s="51">
        <v>3.4500000000000003E-2</v>
      </c>
      <c r="O4" s="10">
        <v>94.2</v>
      </c>
      <c r="P4" s="47">
        <v>1556</v>
      </c>
      <c r="R4" s="51">
        <v>3.5000000000000003E-2</v>
      </c>
      <c r="S4" s="10">
        <v>233.87</v>
      </c>
      <c r="T4" s="47">
        <v>3.9</v>
      </c>
    </row>
    <row r="5" spans="1:24">
      <c r="A5" t="s">
        <v>185</v>
      </c>
      <c r="B5" s="45">
        <f t="shared" si="0"/>
        <v>7.9617760707096405E-2</v>
      </c>
      <c r="C5" s="10">
        <v>344.1</v>
      </c>
      <c r="D5" s="11">
        <v>5684</v>
      </c>
      <c r="F5" s="45">
        <f t="shared" si="1"/>
        <v>7.9617760707096405E-2</v>
      </c>
      <c r="G5" s="10">
        <v>344.1</v>
      </c>
      <c r="H5" s="11">
        <v>5684</v>
      </c>
      <c r="J5" s="45">
        <f t="shared" si="2"/>
        <v>7.9615918556223977E-2</v>
      </c>
      <c r="K5" s="10">
        <v>344.1</v>
      </c>
      <c r="L5" s="47">
        <v>5685</v>
      </c>
      <c r="N5" s="51">
        <v>7.9600000000000004E-2</v>
      </c>
      <c r="O5" s="10">
        <v>217.3</v>
      </c>
      <c r="P5" s="47">
        <v>3591</v>
      </c>
      <c r="R5" s="51">
        <v>0.08</v>
      </c>
      <c r="S5" s="10">
        <v>539.64</v>
      </c>
      <c r="T5" s="47">
        <v>8.9</v>
      </c>
    </row>
    <row r="6" spans="1:24">
      <c r="A6" t="s">
        <v>186</v>
      </c>
      <c r="B6" s="45">
        <f t="shared" si="0"/>
        <v>7.8206344431847093E-3</v>
      </c>
      <c r="C6" s="10">
        <v>33.799999999999997</v>
      </c>
      <c r="D6" s="47">
        <v>558</v>
      </c>
      <c r="F6" s="45">
        <f t="shared" si="1"/>
        <v>7.8206344431847093E-3</v>
      </c>
      <c r="G6" s="10">
        <v>33.799999999999997</v>
      </c>
      <c r="H6" s="47">
        <v>558</v>
      </c>
      <c r="J6" s="45">
        <f t="shared" si="2"/>
        <v>7.8204534937528908E-3</v>
      </c>
      <c r="K6" s="10">
        <v>33.799999999999997</v>
      </c>
      <c r="L6" s="47">
        <v>558</v>
      </c>
      <c r="N6" s="51">
        <v>7.7999999999999996E-3</v>
      </c>
      <c r="O6" s="10">
        <v>21.3</v>
      </c>
      <c r="P6" s="47">
        <v>353</v>
      </c>
      <c r="R6" s="51">
        <v>8.0000000000000002E-3</v>
      </c>
      <c r="S6" s="10">
        <v>52.99</v>
      </c>
      <c r="T6" s="47">
        <v>0.9</v>
      </c>
    </row>
    <row r="7" spans="1:24">
      <c r="A7" t="s">
        <v>187</v>
      </c>
      <c r="B7" s="45">
        <f t="shared" si="0"/>
        <v>1.9204516532080797E-3</v>
      </c>
      <c r="C7" s="10">
        <v>8.3000000000000007</v>
      </c>
      <c r="D7" s="47">
        <v>137</v>
      </c>
      <c r="F7" s="45">
        <f t="shared" si="1"/>
        <v>1.9204516532080797E-3</v>
      </c>
      <c r="G7" s="10">
        <v>8.3000000000000007</v>
      </c>
      <c r="H7" s="47">
        <v>137</v>
      </c>
      <c r="J7" s="45">
        <f t="shared" si="2"/>
        <v>1.9204072188801482E-3</v>
      </c>
      <c r="K7" s="10">
        <v>8.3000000000000007</v>
      </c>
      <c r="L7" s="47">
        <v>137</v>
      </c>
      <c r="N7" s="51">
        <v>1.9E-3</v>
      </c>
      <c r="O7" s="10">
        <v>5.2</v>
      </c>
      <c r="P7" s="47">
        <v>87</v>
      </c>
      <c r="R7" s="51">
        <v>2E-3</v>
      </c>
      <c r="S7" s="10">
        <v>13.02</v>
      </c>
      <c r="T7" s="47">
        <v>0.2</v>
      </c>
    </row>
    <row r="8" spans="1:24">
      <c r="A8" t="s">
        <v>188</v>
      </c>
      <c r="B8" s="45">
        <f t="shared" si="0"/>
        <v>3.1675883292070613E-2</v>
      </c>
      <c r="C8" s="10">
        <v>136.9</v>
      </c>
      <c r="D8" s="47">
        <v>2262</v>
      </c>
      <c r="F8" s="45">
        <f t="shared" si="1"/>
        <v>3.1675883292070613E-2</v>
      </c>
      <c r="G8" s="10">
        <v>136.9</v>
      </c>
      <c r="H8" s="47">
        <v>2262</v>
      </c>
      <c r="J8" s="45">
        <f t="shared" si="2"/>
        <v>3.1675150393336418E-2</v>
      </c>
      <c r="K8" s="10">
        <v>136.9</v>
      </c>
      <c r="L8" s="47">
        <v>2262</v>
      </c>
      <c r="N8" s="51">
        <v>3.1699999999999999E-2</v>
      </c>
      <c r="O8" s="10">
        <v>86.5</v>
      </c>
      <c r="P8" s="47">
        <v>1429</v>
      </c>
      <c r="R8" s="51">
        <v>3.2000000000000001E-2</v>
      </c>
      <c r="S8" s="10">
        <v>214.76</v>
      </c>
      <c r="T8" s="47">
        <v>3.5</v>
      </c>
    </row>
    <row r="9" spans="1:24">
      <c r="A9" t="s">
        <v>189</v>
      </c>
      <c r="B9" s="45">
        <f t="shared" si="0"/>
        <v>1.9459034221060177E-2</v>
      </c>
      <c r="C9" s="10">
        <v>84.1</v>
      </c>
      <c r="D9" s="47">
        <v>1389</v>
      </c>
      <c r="F9" s="45">
        <f t="shared" si="1"/>
        <v>1.9459034221060177E-2</v>
      </c>
      <c r="G9" s="10">
        <v>84.1</v>
      </c>
      <c r="H9" s="47">
        <v>1389</v>
      </c>
      <c r="J9" s="45">
        <f t="shared" si="2"/>
        <v>1.9458583988894031E-2</v>
      </c>
      <c r="K9" s="10">
        <v>84.1</v>
      </c>
      <c r="L9" s="47">
        <v>1389</v>
      </c>
      <c r="N9" s="51">
        <v>1.95E-2</v>
      </c>
      <c r="O9" s="10">
        <v>53.1</v>
      </c>
      <c r="P9" s="47">
        <v>878</v>
      </c>
      <c r="R9" s="51">
        <v>1.9E-2</v>
      </c>
      <c r="S9" s="10">
        <v>131.9</v>
      </c>
      <c r="T9" s="47">
        <v>2.2000000000000002</v>
      </c>
    </row>
    <row r="10" spans="1:24">
      <c r="A10" t="s">
        <v>190</v>
      </c>
      <c r="B10" s="45">
        <f t="shared" si="0"/>
        <v>4.5720632129387533E-2</v>
      </c>
      <c r="C10" s="10">
        <v>197.6</v>
      </c>
      <c r="D10" s="11">
        <v>3264</v>
      </c>
      <c r="F10" s="45">
        <f t="shared" si="1"/>
        <v>4.5720632129387533E-2</v>
      </c>
      <c r="G10" s="10">
        <v>197.6</v>
      </c>
      <c r="H10" s="11">
        <v>3264</v>
      </c>
      <c r="J10" s="45">
        <f t="shared" si="2"/>
        <v>4.5719574271170751E-2</v>
      </c>
      <c r="K10" s="10">
        <v>197.6</v>
      </c>
      <c r="L10" s="47">
        <v>3265</v>
      </c>
      <c r="N10" s="51">
        <v>4.5700000000000005E-2</v>
      </c>
      <c r="O10" s="10">
        <v>124.8</v>
      </c>
      <c r="P10" s="47">
        <v>2062</v>
      </c>
      <c r="R10" s="51">
        <v>4.5999999999999999E-2</v>
      </c>
      <c r="S10" s="10">
        <v>309.91000000000003</v>
      </c>
      <c r="T10" s="47">
        <v>5.0999999999999996</v>
      </c>
    </row>
    <row r="11" spans="1:24">
      <c r="A11" t="s">
        <v>191</v>
      </c>
      <c r="B11" s="45">
        <f t="shared" si="0"/>
        <v>8.8155672273768481E-3</v>
      </c>
      <c r="C11" s="10">
        <v>38.1</v>
      </c>
      <c r="D11" s="47">
        <v>630</v>
      </c>
      <c r="F11" s="45">
        <f t="shared" si="1"/>
        <v>8.8155672273768481E-3</v>
      </c>
      <c r="G11" s="10">
        <v>38.1</v>
      </c>
      <c r="H11" s="47">
        <v>630</v>
      </c>
      <c r="J11" s="45">
        <f t="shared" si="2"/>
        <v>8.8153632577510407E-3</v>
      </c>
      <c r="K11" s="10">
        <v>38.1</v>
      </c>
      <c r="L11" s="47">
        <v>630</v>
      </c>
      <c r="N11" s="51">
        <v>8.8000000000000005E-3</v>
      </c>
      <c r="O11" s="10">
        <v>24.1</v>
      </c>
      <c r="P11" s="47">
        <v>398</v>
      </c>
      <c r="R11" s="51">
        <v>8.9999999999999993E-3</v>
      </c>
      <c r="S11" s="10">
        <v>59.76</v>
      </c>
      <c r="T11" s="47">
        <v>1</v>
      </c>
    </row>
    <row r="12" spans="1:24">
      <c r="A12" t="s">
        <v>192</v>
      </c>
      <c r="B12" s="45">
        <f t="shared" si="0"/>
        <v>1.8626067238945831E-2</v>
      </c>
      <c r="C12" s="10">
        <v>80.5</v>
      </c>
      <c r="D12" s="47">
        <v>1330</v>
      </c>
      <c r="F12" s="45">
        <f t="shared" si="1"/>
        <v>1.8626067238945831E-2</v>
      </c>
      <c r="G12" s="10">
        <v>80.5</v>
      </c>
      <c r="H12" s="47">
        <v>1330</v>
      </c>
      <c r="J12" s="45">
        <f t="shared" si="2"/>
        <v>1.8625636279500233E-2</v>
      </c>
      <c r="K12" s="10">
        <v>80.5</v>
      </c>
      <c r="L12" s="47">
        <v>1330</v>
      </c>
      <c r="N12" s="51">
        <v>1.8600000000000002E-2</v>
      </c>
      <c r="O12" s="10">
        <v>50.9</v>
      </c>
      <c r="P12" s="47">
        <v>840</v>
      </c>
      <c r="R12" s="51">
        <v>1.9E-2</v>
      </c>
      <c r="S12" s="10">
        <v>126.28</v>
      </c>
      <c r="T12" s="47">
        <v>2.1</v>
      </c>
    </row>
    <row r="13" spans="1:24">
      <c r="A13" t="s">
        <v>193</v>
      </c>
      <c r="B13" s="45">
        <f t="shared" si="0"/>
        <v>8.6536014252990567E-3</v>
      </c>
      <c r="C13" s="10">
        <v>37.4</v>
      </c>
      <c r="D13" s="47">
        <v>617</v>
      </c>
      <c r="F13" s="45">
        <f t="shared" si="1"/>
        <v>8.6536014252990567E-3</v>
      </c>
      <c r="G13" s="10">
        <v>37.4</v>
      </c>
      <c r="H13" s="47">
        <v>617</v>
      </c>
      <c r="J13" s="45">
        <f t="shared" si="2"/>
        <v>8.6534012031466902E-3</v>
      </c>
      <c r="K13" s="10">
        <v>37.4</v>
      </c>
      <c r="L13" s="47">
        <v>617</v>
      </c>
      <c r="N13" s="51">
        <v>8.6E-3</v>
      </c>
      <c r="O13" s="10">
        <v>23.6</v>
      </c>
      <c r="P13" s="47">
        <v>390</v>
      </c>
      <c r="R13" s="51">
        <v>8.9999999999999993E-3</v>
      </c>
      <c r="S13" s="10">
        <v>58.6</v>
      </c>
      <c r="T13" s="47">
        <v>1</v>
      </c>
    </row>
    <row r="14" spans="1:24">
      <c r="A14" t="s">
        <v>194</v>
      </c>
      <c r="B14" s="45">
        <f t="shared" si="0"/>
        <v>1.8949998843101414E-2</v>
      </c>
      <c r="C14" s="10">
        <v>81.900000000000006</v>
      </c>
      <c r="D14" s="47">
        <v>1352</v>
      </c>
      <c r="F14" s="45">
        <f t="shared" si="1"/>
        <v>1.8949998843101414E-2</v>
      </c>
      <c r="G14" s="10">
        <v>81.900000000000006</v>
      </c>
      <c r="H14" s="47">
        <v>1352</v>
      </c>
      <c r="J14" s="45">
        <f t="shared" si="2"/>
        <v>1.8949560388708934E-2</v>
      </c>
      <c r="K14" s="10">
        <v>81.900000000000006</v>
      </c>
      <c r="L14" s="47">
        <v>1352</v>
      </c>
      <c r="N14" s="51">
        <v>1.89E-2</v>
      </c>
      <c r="O14" s="10">
        <v>51.7</v>
      </c>
      <c r="P14" s="47">
        <v>854</v>
      </c>
      <c r="R14" s="51">
        <v>1.9E-2</v>
      </c>
      <c r="S14" s="10">
        <v>128.38999999999999</v>
      </c>
      <c r="T14" s="47">
        <v>2.1</v>
      </c>
    </row>
    <row r="15" spans="1:24">
      <c r="A15" t="s">
        <v>195</v>
      </c>
      <c r="B15" s="45">
        <f t="shared" si="0"/>
        <v>5.3194196996691263E-2</v>
      </c>
      <c r="C15" s="10">
        <v>229.9</v>
      </c>
      <c r="D15" s="47">
        <v>3798</v>
      </c>
      <c r="F15" s="45">
        <f t="shared" si="1"/>
        <v>5.3194196996691263E-2</v>
      </c>
      <c r="G15" s="10">
        <v>229.9</v>
      </c>
      <c r="H15" s="47">
        <v>3798</v>
      </c>
      <c r="J15" s="45">
        <f t="shared" si="2"/>
        <v>5.3192966219342899E-2</v>
      </c>
      <c r="K15" s="10">
        <v>229.9</v>
      </c>
      <c r="L15" s="47">
        <v>3798</v>
      </c>
      <c r="N15" s="51">
        <v>5.3200000000000004E-2</v>
      </c>
      <c r="O15" s="10">
        <v>145.19999999999999</v>
      </c>
      <c r="P15" s="47">
        <v>2399</v>
      </c>
      <c r="R15" s="51">
        <v>5.2999999999999999E-2</v>
      </c>
      <c r="S15" s="10">
        <v>360.52</v>
      </c>
      <c r="T15" s="47">
        <v>6</v>
      </c>
    </row>
    <row r="16" spans="1:24">
      <c r="A16" t="s">
        <v>196</v>
      </c>
      <c r="B16" s="45">
        <f t="shared" si="0"/>
        <v>1.5641268886369419E-2</v>
      </c>
      <c r="C16" s="10">
        <v>67.599999999999994</v>
      </c>
      <c r="D16" s="47">
        <v>1117</v>
      </c>
      <c r="F16" s="45">
        <f t="shared" si="1"/>
        <v>1.5641268886369419E-2</v>
      </c>
      <c r="G16" s="10">
        <v>67.599999999999994</v>
      </c>
      <c r="H16" s="47">
        <v>1117</v>
      </c>
      <c r="J16" s="45">
        <f t="shared" si="2"/>
        <v>1.5640906987505782E-2</v>
      </c>
      <c r="K16" s="10">
        <v>67.599999999999994</v>
      </c>
      <c r="L16" s="47">
        <v>1117</v>
      </c>
      <c r="N16" s="51">
        <v>1.5600000000000001E-2</v>
      </c>
      <c r="O16" s="10">
        <v>42.7</v>
      </c>
      <c r="P16" s="47">
        <v>705</v>
      </c>
      <c r="R16" s="51">
        <v>1.6E-2</v>
      </c>
      <c r="S16" s="10">
        <v>106</v>
      </c>
      <c r="T16" s="47">
        <v>1.8</v>
      </c>
    </row>
    <row r="17" spans="1:20">
      <c r="A17" t="s">
        <v>197</v>
      </c>
      <c r="B17" s="45">
        <f t="shared" si="0"/>
        <v>0.41946828940975028</v>
      </c>
      <c r="C17" s="9">
        <v>1812.9</v>
      </c>
      <c r="D17" s="11">
        <v>29951</v>
      </c>
      <c r="F17" s="45">
        <f t="shared" si="1"/>
        <v>0.41946828940975028</v>
      </c>
      <c r="G17" s="9">
        <v>1812.9</v>
      </c>
      <c r="H17" s="11">
        <v>29951</v>
      </c>
      <c r="J17" s="45">
        <f t="shared" si="2"/>
        <v>0.41948172142526607</v>
      </c>
      <c r="K17" s="10">
        <v>1813</v>
      </c>
      <c r="L17" s="47">
        <v>29953</v>
      </c>
      <c r="N17" s="51">
        <v>0.41950000000000004</v>
      </c>
      <c r="O17" s="10">
        <v>1145.2</v>
      </c>
      <c r="P17" s="47">
        <v>18920</v>
      </c>
      <c r="R17" s="51">
        <v>0.41899999999999998</v>
      </c>
      <c r="S17" s="10">
        <v>2843.39</v>
      </c>
      <c r="T17" s="47">
        <v>47</v>
      </c>
    </row>
    <row r="18" spans="1:20">
      <c r="A18" t="s">
        <v>198</v>
      </c>
      <c r="B18" s="45">
        <f t="shared" si="0"/>
        <v>2.8436567250514817E-2</v>
      </c>
      <c r="C18" s="10">
        <v>122.9</v>
      </c>
      <c r="D18" s="47">
        <v>2030</v>
      </c>
      <c r="F18" s="45">
        <f t="shared" si="1"/>
        <v>2.8436567250514817E-2</v>
      </c>
      <c r="G18" s="10">
        <v>122.9</v>
      </c>
      <c r="H18" s="47">
        <v>2030</v>
      </c>
      <c r="J18" s="45">
        <f t="shared" si="2"/>
        <v>2.8435909301249424E-2</v>
      </c>
      <c r="K18" s="10">
        <v>122.9</v>
      </c>
      <c r="L18" s="47">
        <v>2030</v>
      </c>
      <c r="N18" s="51">
        <v>2.8399999999999998E-2</v>
      </c>
      <c r="O18" s="10">
        <v>77.599999999999994</v>
      </c>
      <c r="P18" s="47">
        <v>1282</v>
      </c>
      <c r="R18" s="51">
        <v>2.7999999999999997E-2</v>
      </c>
      <c r="S18" s="10">
        <v>192.72</v>
      </c>
      <c r="T18" s="47">
        <v>3.2</v>
      </c>
    </row>
    <row r="19" spans="1:20">
      <c r="A19" t="s">
        <v>199</v>
      </c>
      <c r="B19" s="45">
        <f t="shared" si="0"/>
        <v>1.7700548369929889E-2</v>
      </c>
      <c r="C19" s="10">
        <v>76.5</v>
      </c>
      <c r="D19" s="11">
        <v>1264</v>
      </c>
      <c r="F19" s="45">
        <f t="shared" si="1"/>
        <v>1.7700548369929889E-2</v>
      </c>
      <c r="G19" s="10">
        <v>76.5</v>
      </c>
      <c r="H19" s="11">
        <v>1264</v>
      </c>
      <c r="J19" s="45">
        <f t="shared" si="2"/>
        <v>1.7700138824618232E-2</v>
      </c>
      <c r="K19" s="10">
        <v>76.5</v>
      </c>
      <c r="L19" s="47">
        <v>1265</v>
      </c>
      <c r="N19" s="51">
        <v>1.77E-2</v>
      </c>
      <c r="O19" s="10">
        <v>48.3</v>
      </c>
      <c r="P19" s="47">
        <v>799</v>
      </c>
      <c r="R19" s="51">
        <v>1.8000000000000002E-2</v>
      </c>
      <c r="S19" s="10">
        <v>120.04</v>
      </c>
      <c r="T19" s="47">
        <v>2</v>
      </c>
    </row>
    <row r="20" spans="1:20">
      <c r="A20" t="s">
        <v>200</v>
      </c>
      <c r="B20" s="45">
        <f t="shared" si="0"/>
        <v>4.6275943450797101E-3</v>
      </c>
      <c r="C20" s="10">
        <v>20</v>
      </c>
      <c r="D20" s="47">
        <v>331</v>
      </c>
      <c r="F20" s="45">
        <f t="shared" si="1"/>
        <v>4.6275943450797101E-3</v>
      </c>
      <c r="G20" s="10">
        <v>20</v>
      </c>
      <c r="H20" s="47">
        <v>331</v>
      </c>
      <c r="J20" s="45">
        <f t="shared" si="2"/>
        <v>4.6274872744099952E-3</v>
      </c>
      <c r="K20" s="10">
        <v>20</v>
      </c>
      <c r="L20" s="47">
        <v>331</v>
      </c>
      <c r="N20" s="51">
        <v>4.5999999999999999E-3</v>
      </c>
      <c r="O20" s="10">
        <v>12.7</v>
      </c>
      <c r="P20" s="47">
        <v>209</v>
      </c>
      <c r="R20" s="51">
        <v>5.0000000000000001E-3</v>
      </c>
      <c r="S20" s="10">
        <v>31.42</v>
      </c>
      <c r="T20" s="47">
        <v>0.5</v>
      </c>
    </row>
    <row r="21" spans="1:20">
      <c r="A21" t="s">
        <v>201</v>
      </c>
      <c r="B21" s="45">
        <f t="shared" si="0"/>
        <v>3.014877715819431E-2</v>
      </c>
      <c r="C21" s="10">
        <v>130.30000000000001</v>
      </c>
      <c r="D21" s="47">
        <v>2152</v>
      </c>
      <c r="F21" s="45">
        <f t="shared" si="1"/>
        <v>3.014877715819431E-2</v>
      </c>
      <c r="G21" s="10">
        <v>130.30000000000001</v>
      </c>
      <c r="H21" s="47">
        <v>2152</v>
      </c>
      <c r="J21" s="45">
        <f t="shared" si="2"/>
        <v>3.0148079592781124E-2</v>
      </c>
      <c r="K21" s="10">
        <v>130.30000000000001</v>
      </c>
      <c r="L21" s="47">
        <v>2152</v>
      </c>
      <c r="N21" s="51">
        <v>3.0099999999999998E-2</v>
      </c>
      <c r="O21" s="10">
        <v>82.3</v>
      </c>
      <c r="P21" s="47">
        <v>1360</v>
      </c>
      <c r="R21" s="51">
        <v>0.03</v>
      </c>
      <c r="S21" s="10">
        <v>204.32</v>
      </c>
      <c r="T21" s="47">
        <v>3.4</v>
      </c>
    </row>
    <row r="22" spans="1:20">
      <c r="A22" t="s">
        <v>202</v>
      </c>
      <c r="B22" s="45">
        <f t="shared" si="0"/>
        <v>0.15502441056017027</v>
      </c>
      <c r="C22" s="10">
        <v>670</v>
      </c>
      <c r="D22" s="47">
        <v>11070</v>
      </c>
      <c r="F22" s="45">
        <f t="shared" si="1"/>
        <v>0.15502441056017027</v>
      </c>
      <c r="G22" s="10">
        <v>670</v>
      </c>
      <c r="H22" s="47">
        <v>11070</v>
      </c>
      <c r="J22" s="45">
        <f t="shared" si="2"/>
        <v>0.15502082369273484</v>
      </c>
      <c r="K22" s="10">
        <v>670</v>
      </c>
      <c r="L22" s="47">
        <v>11070</v>
      </c>
      <c r="N22" s="51">
        <v>0.155</v>
      </c>
      <c r="O22" s="10">
        <v>423.2</v>
      </c>
      <c r="P22" s="47">
        <v>6992</v>
      </c>
      <c r="R22" s="51">
        <v>0.155</v>
      </c>
      <c r="S22" s="10">
        <v>1050.8699999999999</v>
      </c>
      <c r="T22" s="47">
        <v>17.399999999999999</v>
      </c>
    </row>
    <row r="23" spans="1:20">
      <c r="C23" s="9"/>
      <c r="D23" s="11"/>
      <c r="G23" s="9"/>
      <c r="H23" s="11"/>
      <c r="K23" s="9"/>
      <c r="L23" s="11"/>
      <c r="O23" s="9"/>
      <c r="P23" s="11"/>
      <c r="S23" s="9"/>
      <c r="T23" s="11"/>
    </row>
    <row r="24" spans="1:20">
      <c r="A24" s="6" t="s">
        <v>203</v>
      </c>
      <c r="B24" s="46">
        <f>SUM(B4:B22)</f>
        <v>0.99999999999999978</v>
      </c>
      <c r="C24" s="19">
        <f>SUM(C4:C22)</f>
        <v>4321.9000000000005</v>
      </c>
      <c r="D24" s="12">
        <f>SUM(D4:D22)</f>
        <v>71399</v>
      </c>
      <c r="E24" s="6"/>
      <c r="F24" s="46">
        <f>SUM(F4:F22)</f>
        <v>0.99999999999999978</v>
      </c>
      <c r="G24" s="19">
        <f>SUM(G4:G22)</f>
        <v>4321.9000000000005</v>
      </c>
      <c r="H24" s="12">
        <f>SUM(H4:H22)</f>
        <v>71399</v>
      </c>
      <c r="J24" s="46">
        <f>SUM(J4:J22)</f>
        <v>0.99999999999999989</v>
      </c>
      <c r="K24" s="19">
        <f>SUM(K4:K22)</f>
        <v>4322</v>
      </c>
      <c r="L24" s="12">
        <f>SUM(L4:L22)</f>
        <v>71405</v>
      </c>
      <c r="N24" s="52">
        <f>SUM(N4:N22)</f>
        <v>0.99970000000000026</v>
      </c>
      <c r="O24" s="19">
        <f>SUM(O4:O22)</f>
        <v>2729.9</v>
      </c>
      <c r="P24" s="12">
        <f>SUM(P4:P22)</f>
        <v>45104</v>
      </c>
      <c r="R24" s="52">
        <f>SUM(R4:R22)</f>
        <v>1.002</v>
      </c>
      <c r="S24" s="19">
        <f>SUM(S4:S22)</f>
        <v>6778.4</v>
      </c>
      <c r="T24" s="12">
        <f>SUM(T4:T22)</f>
        <v>112.19999999999999</v>
      </c>
    </row>
  </sheetData>
  <mergeCells count="5">
    <mergeCell ref="B2:D2"/>
    <mergeCell ref="F2:H2"/>
    <mergeCell ref="J2:L2"/>
    <mergeCell ref="N2:P2"/>
    <mergeCell ref="R2:T2"/>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dimension ref="A1:M42"/>
  <sheetViews>
    <sheetView zoomScale="85" zoomScaleNormal="85" workbookViewId="0">
      <selection sqref="A1:J1"/>
    </sheetView>
  </sheetViews>
  <sheetFormatPr defaultRowHeight="15"/>
  <cols>
    <col min="1" max="1" width="26.140625" customWidth="1"/>
    <col min="2" max="2" width="43.42578125" customWidth="1"/>
    <col min="3" max="3" width="2.42578125" customWidth="1"/>
    <col min="4" max="4" width="10.42578125" customWidth="1"/>
    <col min="5" max="5" width="15.140625" customWidth="1"/>
    <col min="6" max="6" width="9.7109375" customWidth="1"/>
    <col min="7" max="7" width="10.28515625" customWidth="1"/>
    <col min="8" max="8" width="7.42578125" customWidth="1"/>
    <col min="9" max="9" width="8.42578125" customWidth="1"/>
    <col min="10" max="10" width="8.7109375" customWidth="1"/>
    <col min="11" max="11" width="5.28515625" customWidth="1"/>
    <col min="12" max="12" width="51.7109375" customWidth="1"/>
    <col min="13" max="13" width="15.42578125" customWidth="1"/>
  </cols>
  <sheetData>
    <row r="1" spans="1:13" s="58" customFormat="1">
      <c r="A1" s="90" t="s">
        <v>216</v>
      </c>
      <c r="B1" s="90"/>
      <c r="C1" s="90"/>
      <c r="D1" s="90"/>
      <c r="E1" s="90"/>
      <c r="F1" s="90"/>
      <c r="G1" s="90"/>
      <c r="H1" s="90"/>
      <c r="I1" s="90"/>
      <c r="J1" s="90"/>
      <c r="K1" s="56"/>
      <c r="L1" s="57" t="s">
        <v>224</v>
      </c>
    </row>
    <row r="2" spans="1:13" s="58" customFormat="1" ht="81.75" customHeight="1">
      <c r="A2" s="59" t="s">
        <v>9</v>
      </c>
      <c r="B2" s="59" t="s">
        <v>0</v>
      </c>
      <c r="C2" s="59"/>
      <c r="D2" s="59" t="s">
        <v>12</v>
      </c>
      <c r="E2" s="59" t="s">
        <v>13</v>
      </c>
      <c r="F2" s="59" t="s">
        <v>14</v>
      </c>
      <c r="G2" s="59" t="s">
        <v>3</v>
      </c>
      <c r="H2" s="59" t="s">
        <v>133</v>
      </c>
      <c r="I2" s="59" t="s">
        <v>134</v>
      </c>
      <c r="J2" s="59" t="s">
        <v>135</v>
      </c>
      <c r="K2" s="59"/>
      <c r="L2" s="59" t="s">
        <v>225</v>
      </c>
      <c r="M2" s="59" t="s">
        <v>235</v>
      </c>
    </row>
    <row r="3" spans="1:13">
      <c r="A3" s="40" t="s">
        <v>10</v>
      </c>
      <c r="B3" s="40" t="s">
        <v>11</v>
      </c>
      <c r="C3" s="40"/>
      <c r="D3" s="40">
        <v>23.3</v>
      </c>
      <c r="E3" s="40">
        <v>8.1999999999999993</v>
      </c>
      <c r="F3" s="40">
        <v>15.1</v>
      </c>
      <c r="G3" s="40">
        <v>350</v>
      </c>
      <c r="H3" s="60">
        <v>23.17880794701987</v>
      </c>
      <c r="I3" s="60">
        <v>2017</v>
      </c>
      <c r="J3" s="60">
        <v>2033.8211920529802</v>
      </c>
      <c r="K3" s="40"/>
      <c r="L3" s="40" t="s">
        <v>232</v>
      </c>
      <c r="M3" s="40" t="s">
        <v>236</v>
      </c>
    </row>
    <row r="4" spans="1:13" ht="30">
      <c r="A4" s="40" t="s">
        <v>112</v>
      </c>
      <c r="B4" s="40" t="s">
        <v>211</v>
      </c>
      <c r="C4" s="40"/>
      <c r="D4" s="40">
        <v>20</v>
      </c>
      <c r="E4" s="40">
        <v>7</v>
      </c>
      <c r="F4" s="40">
        <v>13</v>
      </c>
      <c r="G4" s="40">
        <v>350</v>
      </c>
      <c r="H4" s="60">
        <v>26.923076923076923</v>
      </c>
      <c r="I4" s="60">
        <v>2017</v>
      </c>
      <c r="J4" s="60">
        <v>2030.0769230769231</v>
      </c>
      <c r="K4" s="40"/>
      <c r="L4" s="61" t="s">
        <v>227</v>
      </c>
      <c r="M4" s="40" t="s">
        <v>237</v>
      </c>
    </row>
    <row r="5" spans="1:13" ht="47.25" customHeight="1">
      <c r="A5" s="40" t="s">
        <v>220</v>
      </c>
      <c r="B5" s="40" t="s">
        <v>221</v>
      </c>
      <c r="C5" s="40"/>
      <c r="D5" s="40">
        <v>4</v>
      </c>
      <c r="E5" s="40">
        <v>1.4</v>
      </c>
      <c r="F5" s="40">
        <v>2.6</v>
      </c>
      <c r="G5" s="40">
        <v>97.5</v>
      </c>
      <c r="H5" s="60">
        <v>37.5</v>
      </c>
      <c r="I5" s="60">
        <v>2017</v>
      </c>
      <c r="J5" s="60">
        <v>2019.5</v>
      </c>
      <c r="K5" s="40"/>
      <c r="L5" s="61" t="s">
        <v>233</v>
      </c>
      <c r="M5" s="40" t="s">
        <v>238</v>
      </c>
    </row>
    <row r="6" spans="1:13" ht="54" customHeight="1">
      <c r="A6" s="61" t="s">
        <v>145</v>
      </c>
      <c r="B6" s="40" t="s">
        <v>74</v>
      </c>
      <c r="C6" s="40"/>
      <c r="D6" s="40">
        <v>3.9</v>
      </c>
      <c r="E6" s="40">
        <v>1.4</v>
      </c>
      <c r="F6" s="40">
        <v>2.5</v>
      </c>
      <c r="G6" s="40">
        <v>55.8</v>
      </c>
      <c r="H6" s="60">
        <v>22.32</v>
      </c>
      <c r="I6" s="60">
        <v>2017</v>
      </c>
      <c r="J6" s="60">
        <v>2034.68</v>
      </c>
      <c r="K6" s="40"/>
      <c r="L6" s="61" t="s">
        <v>239</v>
      </c>
      <c r="M6" s="40" t="s">
        <v>237</v>
      </c>
    </row>
    <row r="7" spans="1:13">
      <c r="A7" s="40" t="s">
        <v>69</v>
      </c>
      <c r="B7" s="40" t="s">
        <v>70</v>
      </c>
      <c r="C7" s="40"/>
      <c r="D7" s="40">
        <v>21.2</v>
      </c>
      <c r="E7" s="40">
        <v>7.4</v>
      </c>
      <c r="F7" s="40">
        <v>13.8</v>
      </c>
      <c r="G7" s="40">
        <v>304.2</v>
      </c>
      <c r="H7" s="60">
        <v>22.043478260869563</v>
      </c>
      <c r="I7" s="60">
        <v>2017</v>
      </c>
      <c r="J7" s="60">
        <v>2034.9565217391305</v>
      </c>
      <c r="K7" s="40"/>
      <c r="L7" s="40" t="s">
        <v>226</v>
      </c>
      <c r="M7" s="40" t="s">
        <v>236</v>
      </c>
    </row>
    <row r="8" spans="1:13">
      <c r="A8" s="40" t="s">
        <v>78</v>
      </c>
      <c r="B8" s="40" t="s">
        <v>79</v>
      </c>
      <c r="C8" s="40"/>
      <c r="D8" s="40">
        <v>0.7</v>
      </c>
      <c r="E8" s="40">
        <v>0.2</v>
      </c>
      <c r="F8" s="40">
        <v>0.5</v>
      </c>
      <c r="G8" s="40">
        <v>10</v>
      </c>
      <c r="H8" s="60">
        <v>20</v>
      </c>
      <c r="I8" s="60">
        <v>2017</v>
      </c>
      <c r="J8" s="60">
        <v>2037</v>
      </c>
      <c r="K8" s="40"/>
      <c r="L8" s="40" t="s">
        <v>226</v>
      </c>
      <c r="M8" s="40" t="s">
        <v>240</v>
      </c>
    </row>
    <row r="9" spans="1:13">
      <c r="A9" s="40" t="s">
        <v>80</v>
      </c>
      <c r="B9" s="40" t="s">
        <v>81</v>
      </c>
      <c r="C9" s="40"/>
      <c r="D9" s="40">
        <v>4.5</v>
      </c>
      <c r="E9" s="40">
        <v>1.6</v>
      </c>
      <c r="F9" s="40">
        <v>2.9</v>
      </c>
      <c r="G9" s="40">
        <v>64.3</v>
      </c>
      <c r="H9" s="60">
        <v>22.172413793103448</v>
      </c>
      <c r="I9" s="60">
        <v>2017</v>
      </c>
      <c r="J9" s="60">
        <v>2034.8275862068965</v>
      </c>
      <c r="K9" s="40"/>
      <c r="L9" s="40" t="s">
        <v>226</v>
      </c>
      <c r="M9" s="40" t="s">
        <v>236</v>
      </c>
    </row>
    <row r="10" spans="1:13">
      <c r="A10" s="40" t="s">
        <v>82</v>
      </c>
      <c r="B10" s="40" t="s">
        <v>83</v>
      </c>
      <c r="C10" s="40"/>
      <c r="D10" s="40">
        <v>3.6</v>
      </c>
      <c r="E10" s="40">
        <v>1.3</v>
      </c>
      <c r="F10" s="40">
        <v>2.2999999999999998</v>
      </c>
      <c r="G10" s="40">
        <v>51.5</v>
      </c>
      <c r="H10" s="60">
        <v>22.39130434782609</v>
      </c>
      <c r="I10" s="60">
        <v>2017</v>
      </c>
      <c r="J10" s="60">
        <v>2034.608695652174</v>
      </c>
      <c r="K10" s="40"/>
      <c r="L10" s="40" t="s">
        <v>226</v>
      </c>
      <c r="M10" s="40" t="s">
        <v>236</v>
      </c>
    </row>
    <row r="11" spans="1:13">
      <c r="A11" s="40" t="s">
        <v>84</v>
      </c>
      <c r="B11" s="40" t="s">
        <v>85</v>
      </c>
      <c r="C11" s="40"/>
      <c r="D11" s="40">
        <v>1.3</v>
      </c>
      <c r="E11" s="40">
        <v>0.5</v>
      </c>
      <c r="F11" s="40">
        <v>0.8</v>
      </c>
      <c r="G11" s="40">
        <v>18.600000000000001</v>
      </c>
      <c r="H11" s="60">
        <v>23.25</v>
      </c>
      <c r="I11" s="60">
        <v>2017</v>
      </c>
      <c r="J11" s="60">
        <v>2033.75</v>
      </c>
      <c r="K11" s="40"/>
      <c r="L11" s="40" t="s">
        <v>226</v>
      </c>
      <c r="M11" s="40" t="s">
        <v>238</v>
      </c>
    </row>
    <row r="12" spans="1:13">
      <c r="A12" s="40" t="s">
        <v>86</v>
      </c>
      <c r="B12" s="40" t="s">
        <v>87</v>
      </c>
      <c r="C12" s="40"/>
      <c r="D12" s="40">
        <v>3.6</v>
      </c>
      <c r="E12" s="40">
        <v>1.3</v>
      </c>
      <c r="F12" s="40">
        <v>2.2999999999999998</v>
      </c>
      <c r="G12" s="40">
        <v>51.5</v>
      </c>
      <c r="H12" s="60">
        <v>22.39130434782609</v>
      </c>
      <c r="I12" s="60">
        <v>2017</v>
      </c>
      <c r="J12" s="60">
        <v>2034.608695652174</v>
      </c>
      <c r="K12" s="40"/>
      <c r="L12" s="40" t="s">
        <v>226</v>
      </c>
      <c r="M12" s="40" t="s">
        <v>236</v>
      </c>
    </row>
    <row r="13" spans="1:13">
      <c r="A13" s="40" t="s">
        <v>88</v>
      </c>
      <c r="B13" s="40" t="s">
        <v>89</v>
      </c>
      <c r="C13" s="40"/>
      <c r="D13" s="40">
        <v>3.3</v>
      </c>
      <c r="E13" s="40">
        <v>1.2</v>
      </c>
      <c r="F13" s="40">
        <v>2.1</v>
      </c>
      <c r="G13" s="40">
        <v>47.2</v>
      </c>
      <c r="H13" s="60">
        <v>22.476190476190478</v>
      </c>
      <c r="I13" s="60">
        <v>2017</v>
      </c>
      <c r="J13" s="60">
        <v>2034.5238095238096</v>
      </c>
      <c r="K13" s="40"/>
      <c r="L13" s="40" t="s">
        <v>226</v>
      </c>
      <c r="M13" s="40" t="s">
        <v>236</v>
      </c>
    </row>
    <row r="14" spans="1:13">
      <c r="A14" s="40" t="s">
        <v>90</v>
      </c>
      <c r="B14" s="40" t="s">
        <v>113</v>
      </c>
      <c r="C14" s="40"/>
      <c r="D14" s="40">
        <v>0.6</v>
      </c>
      <c r="E14" s="40">
        <v>0.2</v>
      </c>
      <c r="F14" s="40">
        <v>0.4</v>
      </c>
      <c r="G14" s="40">
        <v>8.6</v>
      </c>
      <c r="H14" s="60">
        <v>21.499999999999996</v>
      </c>
      <c r="I14" s="60">
        <v>2017</v>
      </c>
      <c r="J14" s="60">
        <v>2035.5</v>
      </c>
      <c r="K14" s="40"/>
      <c r="L14" s="40" t="s">
        <v>226</v>
      </c>
      <c r="M14" s="40" t="s">
        <v>241</v>
      </c>
    </row>
    <row r="15" spans="1:13">
      <c r="A15" s="40" t="s">
        <v>92</v>
      </c>
      <c r="B15" s="40" t="s">
        <v>93</v>
      </c>
      <c r="C15" s="40"/>
      <c r="D15" s="40">
        <v>5.0999999999999996</v>
      </c>
      <c r="E15" s="40">
        <v>1.8</v>
      </c>
      <c r="F15" s="40">
        <v>3.3</v>
      </c>
      <c r="G15" s="40">
        <v>72.900000000000006</v>
      </c>
      <c r="H15" s="60">
        <v>22.090909090909093</v>
      </c>
      <c r="I15" s="60">
        <v>2017</v>
      </c>
      <c r="J15" s="60">
        <v>2034.909090909091</v>
      </c>
      <c r="K15" s="40"/>
      <c r="L15" s="40" t="s">
        <v>226</v>
      </c>
      <c r="M15" s="40" t="s">
        <v>236</v>
      </c>
    </row>
    <row r="16" spans="1:13">
      <c r="A16" s="40" t="s">
        <v>98</v>
      </c>
      <c r="B16" s="40" t="s">
        <v>99</v>
      </c>
      <c r="C16" s="40"/>
      <c r="D16" s="40">
        <v>5.3</v>
      </c>
      <c r="E16" s="40">
        <v>1.9</v>
      </c>
      <c r="F16" s="40">
        <v>3.4</v>
      </c>
      <c r="G16" s="40">
        <v>75.8</v>
      </c>
      <c r="H16" s="60">
        <v>22.294117647058822</v>
      </c>
      <c r="I16" s="60">
        <v>2017</v>
      </c>
      <c r="J16" s="60">
        <v>2034.7058823529412</v>
      </c>
      <c r="K16" s="40"/>
      <c r="L16" s="40" t="s">
        <v>226</v>
      </c>
      <c r="M16" s="40" t="s">
        <v>236</v>
      </c>
    </row>
    <row r="17" spans="1:13">
      <c r="A17" s="40" t="s">
        <v>100</v>
      </c>
      <c r="B17" s="40" t="s">
        <v>101</v>
      </c>
      <c r="C17" s="40"/>
      <c r="D17" s="40">
        <v>3</v>
      </c>
      <c r="E17" s="40">
        <v>1.1000000000000001</v>
      </c>
      <c r="F17" s="40">
        <v>2</v>
      </c>
      <c r="G17" s="40">
        <v>42.9</v>
      </c>
      <c r="H17" s="60">
        <v>21.45</v>
      </c>
      <c r="I17" s="60">
        <v>2017</v>
      </c>
      <c r="J17" s="60">
        <v>2035.55</v>
      </c>
      <c r="K17" s="40"/>
      <c r="L17" s="40" t="s">
        <v>226</v>
      </c>
      <c r="M17" s="40" t="s">
        <v>241</v>
      </c>
    </row>
    <row r="18" spans="1:13">
      <c r="A18" s="40" t="s">
        <v>102</v>
      </c>
      <c r="B18" s="40" t="s">
        <v>103</v>
      </c>
      <c r="C18" s="40"/>
      <c r="D18" s="40">
        <v>2.2999999999999998</v>
      </c>
      <c r="E18" s="40">
        <v>0.8</v>
      </c>
      <c r="F18" s="40">
        <v>1.5</v>
      </c>
      <c r="G18" s="40">
        <v>32.9</v>
      </c>
      <c r="H18" s="60">
        <v>21.933333333333334</v>
      </c>
      <c r="I18" s="60">
        <v>2017</v>
      </c>
      <c r="J18" s="60">
        <v>2035.0666666666666</v>
      </c>
      <c r="K18" s="40"/>
      <c r="L18" s="40" t="s">
        <v>226</v>
      </c>
      <c r="M18" s="40" t="s">
        <v>236</v>
      </c>
    </row>
    <row r="19" spans="1:13">
      <c r="A19" s="40" t="s">
        <v>104</v>
      </c>
      <c r="B19" s="40" t="s">
        <v>114</v>
      </c>
      <c r="C19" s="40"/>
      <c r="D19" s="40">
        <v>2.1</v>
      </c>
      <c r="E19" s="40">
        <v>0.7</v>
      </c>
      <c r="F19" s="40">
        <v>1.4</v>
      </c>
      <c r="G19" s="40">
        <v>30</v>
      </c>
      <c r="H19" s="60">
        <v>21.428571428571431</v>
      </c>
      <c r="I19" s="60">
        <v>2017</v>
      </c>
      <c r="J19" s="60">
        <v>2035.5714285714287</v>
      </c>
      <c r="K19" s="40"/>
      <c r="L19" s="40" t="s">
        <v>226</v>
      </c>
      <c r="M19" s="40" t="s">
        <v>241</v>
      </c>
    </row>
    <row r="20" spans="1:13" ht="30" customHeight="1">
      <c r="A20" s="40" t="s">
        <v>106</v>
      </c>
      <c r="B20" s="61" t="s">
        <v>115</v>
      </c>
      <c r="C20" s="40"/>
      <c r="D20" s="40">
        <v>2.4</v>
      </c>
      <c r="E20" s="40">
        <v>0.8</v>
      </c>
      <c r="F20" s="40">
        <v>1.6</v>
      </c>
      <c r="G20" s="40">
        <v>18.7</v>
      </c>
      <c r="H20" s="60">
        <v>11.687499999999998</v>
      </c>
      <c r="I20" s="60">
        <v>2017</v>
      </c>
      <c r="J20" s="60">
        <v>2045.3125</v>
      </c>
      <c r="K20" s="40"/>
      <c r="L20" s="40" t="s">
        <v>229</v>
      </c>
      <c r="M20" s="40" t="s">
        <v>236</v>
      </c>
    </row>
    <row r="21" spans="1:13">
      <c r="A21" s="40" t="s">
        <v>157</v>
      </c>
      <c r="B21" s="40" t="s">
        <v>212</v>
      </c>
      <c r="C21" s="40"/>
      <c r="D21" s="40">
        <v>0</v>
      </c>
      <c r="E21" s="40">
        <v>0</v>
      </c>
      <c r="F21" s="40">
        <v>0</v>
      </c>
      <c r="G21" s="40">
        <v>500</v>
      </c>
      <c r="H21" s="60"/>
      <c r="I21" s="60"/>
      <c r="J21" s="60" t="s">
        <v>158</v>
      </c>
      <c r="K21" s="40"/>
      <c r="L21" s="40" t="s">
        <v>158</v>
      </c>
      <c r="M21" s="40"/>
    </row>
    <row r="22" spans="1:13">
      <c r="A22" s="40"/>
      <c r="B22" s="40"/>
      <c r="C22" s="40"/>
      <c r="D22" s="40"/>
      <c r="E22" s="40"/>
      <c r="F22" s="40"/>
      <c r="G22" s="40"/>
      <c r="H22" s="40"/>
      <c r="I22" s="40"/>
      <c r="J22" s="40"/>
      <c r="K22" s="40"/>
      <c r="L22" s="40"/>
      <c r="M22" s="40"/>
    </row>
    <row r="23" spans="1:13">
      <c r="A23" s="40" t="s">
        <v>117</v>
      </c>
      <c r="B23" s="40"/>
      <c r="C23" s="40"/>
      <c r="D23" s="40">
        <v>110.19999999999996</v>
      </c>
      <c r="E23" s="40">
        <v>38.799999999999997</v>
      </c>
      <c r="F23" s="40">
        <v>71.499999999999986</v>
      </c>
      <c r="G23" s="40">
        <v>2182.4</v>
      </c>
      <c r="H23" s="40"/>
      <c r="I23" s="40"/>
      <c r="J23" s="40"/>
      <c r="K23" s="40"/>
      <c r="L23" s="40"/>
      <c r="M23" s="40"/>
    </row>
    <row r="24" spans="1:13">
      <c r="A24" s="62"/>
      <c r="B24" s="62"/>
      <c r="C24" s="62"/>
      <c r="D24" s="62"/>
      <c r="E24" s="62"/>
      <c r="F24" s="62"/>
      <c r="G24" s="62"/>
      <c r="H24" s="62"/>
      <c r="I24" s="62"/>
      <c r="J24" s="62"/>
      <c r="K24" s="62"/>
      <c r="L24" s="62"/>
      <c r="M24" s="62"/>
    </row>
    <row r="25" spans="1:13">
      <c r="A25" s="62"/>
      <c r="B25" s="62"/>
      <c r="C25" s="62"/>
      <c r="D25" s="62"/>
      <c r="E25" s="62"/>
      <c r="F25" s="62"/>
      <c r="G25" s="62"/>
      <c r="H25" s="62"/>
      <c r="I25" s="62"/>
      <c r="J25" s="62"/>
      <c r="K25" s="62"/>
      <c r="L25" s="62"/>
      <c r="M25" s="62"/>
    </row>
    <row r="26" spans="1:13">
      <c r="A26" s="63" t="s">
        <v>245</v>
      </c>
    </row>
    <row r="27" spans="1:13" s="58" customFormat="1" ht="75.75" customHeight="1">
      <c r="A27" s="59" t="s">
        <v>9</v>
      </c>
      <c r="B27" s="59" t="s">
        <v>0</v>
      </c>
      <c r="D27" s="59" t="s">
        <v>12</v>
      </c>
      <c r="E27" s="59" t="s">
        <v>13</v>
      </c>
      <c r="F27" s="59" t="s">
        <v>14</v>
      </c>
      <c r="G27" s="59" t="s">
        <v>3</v>
      </c>
      <c r="H27" s="59" t="s">
        <v>133</v>
      </c>
      <c r="I27" s="59" t="s">
        <v>134</v>
      </c>
      <c r="J27" s="59" t="s">
        <v>135</v>
      </c>
      <c r="K27" s="92" t="s">
        <v>244</v>
      </c>
      <c r="L27" s="92"/>
    </row>
    <row r="28" spans="1:13">
      <c r="A28" s="40" t="s">
        <v>10</v>
      </c>
      <c r="B28" s="40" t="s">
        <v>11</v>
      </c>
      <c r="C28" s="40"/>
      <c r="D28" s="40">
        <v>23.3</v>
      </c>
      <c r="E28" s="40">
        <v>8.1999999999999993</v>
      </c>
      <c r="F28" s="40">
        <v>15.1</v>
      </c>
      <c r="G28" s="40">
        <v>350</v>
      </c>
      <c r="H28" s="60">
        <v>23.17880794701987</v>
      </c>
      <c r="I28" s="60">
        <v>2017</v>
      </c>
      <c r="J28" s="60">
        <v>2033.8211920529802</v>
      </c>
      <c r="K28" s="93">
        <v>2018.0979216127287</v>
      </c>
      <c r="L28" s="94"/>
    </row>
    <row r="29" spans="1:13">
      <c r="A29" s="40" t="s">
        <v>102</v>
      </c>
      <c r="B29" s="40" t="s">
        <v>103</v>
      </c>
      <c r="C29" s="40"/>
      <c r="D29" s="40">
        <v>2.2999999999999998</v>
      </c>
      <c r="E29" s="40">
        <v>0.8</v>
      </c>
      <c r="F29" s="40">
        <v>1.5</v>
      </c>
      <c r="G29" s="40">
        <v>32.9</v>
      </c>
      <c r="H29" s="60">
        <v>21.933333333333334</v>
      </c>
      <c r="I29" s="60">
        <v>2017</v>
      </c>
      <c r="J29" s="60">
        <v>2035.0666666666666</v>
      </c>
      <c r="K29" s="93">
        <v>2019.3433962264151</v>
      </c>
      <c r="L29" s="94"/>
    </row>
    <row r="30" spans="1:13">
      <c r="A30" s="40" t="s">
        <v>104</v>
      </c>
      <c r="B30" s="40" t="s">
        <v>114</v>
      </c>
      <c r="C30" s="40"/>
      <c r="D30" s="40">
        <v>2.1</v>
      </c>
      <c r="E30" s="40">
        <v>0.7</v>
      </c>
      <c r="F30" s="40">
        <v>1.4</v>
      </c>
      <c r="G30" s="40">
        <v>30</v>
      </c>
      <c r="H30" s="60">
        <v>21.428571428571431</v>
      </c>
      <c r="I30" s="60">
        <v>2017</v>
      </c>
      <c r="J30" s="60">
        <v>2035.5714285714287</v>
      </c>
      <c r="K30" s="93">
        <v>2019.8481581311771</v>
      </c>
      <c r="L30" s="94"/>
    </row>
    <row r="31" spans="1:13">
      <c r="A31" s="40" t="s">
        <v>69</v>
      </c>
      <c r="B31" s="40" t="s">
        <v>70</v>
      </c>
      <c r="C31" s="40"/>
      <c r="D31" s="40">
        <v>21.2</v>
      </c>
      <c r="E31" s="40">
        <v>7.4</v>
      </c>
      <c r="F31" s="40">
        <v>13.8</v>
      </c>
      <c r="G31" s="40">
        <v>304.2</v>
      </c>
      <c r="H31" s="60">
        <v>22.043478260869563</v>
      </c>
      <c r="I31" s="60">
        <v>2017</v>
      </c>
      <c r="J31" s="60">
        <v>2034.9565217391305</v>
      </c>
      <c r="K31" s="93">
        <v>2019.2332512988789</v>
      </c>
      <c r="L31" s="94"/>
    </row>
    <row r="32" spans="1:13">
      <c r="C32" s="62"/>
      <c r="D32" s="62"/>
      <c r="E32" s="62"/>
      <c r="F32" s="11"/>
      <c r="G32" s="11"/>
      <c r="H32" s="64"/>
      <c r="I32" s="64"/>
      <c r="J32" s="64"/>
      <c r="K32" s="16"/>
      <c r="L32" s="16"/>
    </row>
    <row r="33" spans="1:6" ht="42.75" customHeight="1">
      <c r="D33" s="91" t="s">
        <v>242</v>
      </c>
      <c r="E33" s="91"/>
      <c r="F33" s="65">
        <f>SUM(F28:F31)</f>
        <v>31.8</v>
      </c>
    </row>
    <row r="34" spans="1:6">
      <c r="D34" s="66"/>
      <c r="E34" s="66"/>
      <c r="F34" s="65"/>
    </row>
    <row r="35" spans="1:6" ht="45.75" customHeight="1">
      <c r="D35" s="91" t="s">
        <v>243</v>
      </c>
      <c r="E35" s="91"/>
      <c r="F35" s="65">
        <f>500/F33</f>
        <v>15.723270440251572</v>
      </c>
    </row>
    <row r="36" spans="1:6">
      <c r="D36" s="24"/>
      <c r="E36" s="24"/>
    </row>
    <row r="37" spans="1:6">
      <c r="A37" s="21" t="s">
        <v>247</v>
      </c>
    </row>
    <row r="38" spans="1:6" ht="103.5" customHeight="1">
      <c r="A38" s="89" t="s">
        <v>246</v>
      </c>
      <c r="B38" s="89"/>
      <c r="C38" s="89"/>
      <c r="D38" s="89"/>
    </row>
    <row r="39" spans="1:6">
      <c r="A39" s="89"/>
      <c r="B39" s="89"/>
      <c r="C39" s="89"/>
      <c r="D39" s="89"/>
    </row>
    <row r="40" spans="1:6">
      <c r="A40" s="89"/>
      <c r="B40" s="89"/>
      <c r="C40" s="89"/>
      <c r="D40" s="89"/>
    </row>
    <row r="41" spans="1:6">
      <c r="A41" s="89"/>
      <c r="B41" s="89"/>
      <c r="C41" s="89"/>
      <c r="D41" s="89"/>
    </row>
    <row r="42" spans="1:6">
      <c r="A42" s="89"/>
      <c r="B42" s="89"/>
      <c r="C42" s="89"/>
      <c r="D42" s="89"/>
    </row>
  </sheetData>
  <mergeCells count="9">
    <mergeCell ref="A38:D42"/>
    <mergeCell ref="A1:J1"/>
    <mergeCell ref="D33:E33"/>
    <mergeCell ref="D35:E35"/>
    <mergeCell ref="K27:L27"/>
    <mergeCell ref="K28:L28"/>
    <mergeCell ref="K29:L29"/>
    <mergeCell ref="K30:L30"/>
    <mergeCell ref="K31:L31"/>
  </mergeCells>
  <conditionalFormatting sqref="A26 A3:L25 A28:J32">
    <cfRule type="expression" dxfId="1" priority="2">
      <formula>MOD(ROW(),2)=0</formula>
    </cfRule>
    <cfRule type="expression" priority="3">
      <formula>MOD(ROW(),2)=0</formula>
    </cfRule>
    <cfRule type="expression" priority="4">
      <formula>MOD(ROW(),2)=0</formula>
    </cfRule>
  </conditionalFormatting>
  <conditionalFormatting sqref="D28:J36 A28:B36 D3:J26 C3:C36 A3:B26 K3:K36 M3:M36 L3:L26 L32:L36">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Top-Line Comparisons</vt:lpstr>
      <vt:lpstr>Transit and Highway Capital</vt:lpstr>
      <vt:lpstr>Transit Operations</vt:lpstr>
      <vt:lpstr>Other Measure Allocations</vt:lpstr>
      <vt:lpstr>Local Shares</vt:lpstr>
      <vt:lpstr>Priority Corridors 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2016-05-11T22:55:45Z</dcterms:created>
  <dcterms:modified xsi:type="dcterms:W3CDTF">2016-05-11T22:57:47Z</dcterms:modified>
</cp:coreProperties>
</file>