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orallo (F Drive)\Projects\Completed Projects\Medicaid Impact Statement (MRobertson)\"/>
    </mc:Choice>
  </mc:AlternateContent>
  <bookViews>
    <workbookView xWindow="0" yWindow="0" windowWidth="21600" windowHeight="9600"/>
  </bookViews>
  <sheets>
    <sheet name="Instructions" sheetId="4" r:id="rId1"/>
    <sheet name="Final Impact Statement" sheetId="2" r:id="rId2"/>
    <sheet name="Sheet3" sheetId="3" state="hidden" r:id="rId3"/>
  </sheets>
  <definedNames>
    <definedName name="_xlnm.Print_Area" localSheetId="1">'Final Impact Statement'!$A$1:$K$57</definedName>
    <definedName name="select_state">Sheet3!$A$2:$A$52</definedName>
    <definedName name="State" localSheetId="1">Sheet3!#REF!</definedName>
    <definedName name="State" localSheetId="2">Sheet3!#REF!</definedName>
    <definedName name="State">Sheet3!#REF!</definedName>
    <definedName name="State_D">Sheet3!$A$1:$A$52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2" l="1"/>
  <c r="C41" i="2"/>
  <c r="A41" i="2"/>
  <c r="F41" i="2" l="1"/>
  <c r="A26" i="2" l="1"/>
  <c r="F31" i="2"/>
  <c r="C31" i="2"/>
  <c r="A31" i="2"/>
  <c r="F35" i="2"/>
  <c r="I31" i="2" l="1"/>
</calcChain>
</file>

<file path=xl/sharedStrings.xml><?xml version="1.0" encoding="utf-8"?>
<sst xmlns="http://schemas.openxmlformats.org/spreadsheetml/2006/main" count="73" uniqueCount="73">
  <si>
    <t>State</t>
  </si>
  <si>
    <t>Total Medicaid Patients</t>
  </si>
  <si>
    <t>% Medicaid Patients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</si>
  <si>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</si>
  <si>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</si>
  <si>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</si>
  <si>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</si>
  <si>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</si>
  <si>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</si>
  <si>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</si>
  <si>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</si>
  <si>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</si>
  <si>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</si>
  <si>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</si>
  <si>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</si>
  <si>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</si>
  <si>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</si>
  <si>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</si>
  <si>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</si>
  <si>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</si>
  <si>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</si>
  <si>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</si>
  <si>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</si>
  <si>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</si>
  <si>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</si>
  <si>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</si>
  <si>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</si>
  <si>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</si>
  <si>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</si>
  <si>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</si>
  <si>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</si>
  <si>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</si>
  <si>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</si>
  <si>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</si>
  <si>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</si>
  <si>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</si>
  <si>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</si>
  <si>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</si>
  <si>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</si>
  <si>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</si>
  <si>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</si>
  <si>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</si>
  <si>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</si>
  <si>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</si>
  <si>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</si>
  <si>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</si>
  <si>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</si>
  <si>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</si>
  <si>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</si>
  <si>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</si>
  <si>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</si>
  <si>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</si>
  <si>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</si>
  <si>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</si>
  <si>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Medicaid Beneficiaries</t>
  </si>
  <si>
    <t>Percent Served by HCs</t>
  </si>
  <si>
    <t>% of State Medicaid Expenditures</t>
  </si>
  <si>
    <t>At</t>
  </si>
  <si>
    <t>In</t>
  </si>
  <si>
    <t>1. Enter your health center's total FTE  (UDS Table 5, Line 34, Column A)</t>
  </si>
  <si>
    <t>2. Enter the total number of patients served by your health center (UDS Table 4, Line 6, Column A)</t>
  </si>
  <si>
    <t xml:space="preserve">3. Enter the total number of Medicaid patients served by your health center (UDS Table 4, Line 8, Sum of Column A + B) </t>
  </si>
  <si>
    <t>If you are having trouble printing the Final Impact Statement on one page in your version of Excel, take the following steps:</t>
  </si>
  <si>
    <t>3. You will see blue outlines appear. These represent page outlines.</t>
  </si>
  <si>
    <t>4. Drag the blue lines until they properly frame the content of the estimator.</t>
  </si>
  <si>
    <t>5. Everything should now print normally (you can check this by first using print preview).</t>
  </si>
  <si>
    <t>1. Click the Layout tab at the top of your spreadsheet.</t>
  </si>
  <si>
    <t>2. Go to the View section and select Normal (it is currently in Page Layout view).</t>
  </si>
  <si>
    <t>ENTER/SELECT DATA HERE</t>
  </si>
  <si>
    <t>INSTRUCTIONS FOR ESTIMATING YOUR HEALTH CENTER'S MEDICAID IMPACT</t>
  </si>
  <si>
    <r>
      <t xml:space="preserve">Once you have input all of your data, </t>
    </r>
    <r>
      <rPr>
        <b/>
        <u/>
        <sz val="11"/>
        <color rgb="FF1D4553"/>
        <rFont val="Calibri"/>
        <family val="2"/>
        <scheme val="minor"/>
      </rPr>
      <t>click the 'Final Impact Statement' tab below</t>
    </r>
    <r>
      <rPr>
        <b/>
        <sz val="11"/>
        <color rgb="FF1D4553"/>
        <rFont val="Calibri"/>
        <family val="2"/>
        <scheme val="minor"/>
      </rPr>
      <t xml:space="preserve"> to see a one-page summary showing Medicaid's impact at the local, state, and national level.</t>
    </r>
  </si>
  <si>
    <t>4. Enter the name of your health center</t>
  </si>
  <si>
    <r>
      <t xml:space="preserve">5. Select your state from this </t>
    </r>
    <r>
      <rPr>
        <b/>
        <sz val="11"/>
        <color rgb="FF1D4553"/>
        <rFont val="Calibri"/>
        <family val="2"/>
        <scheme val="minor"/>
      </rPr>
      <t>drop down menu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</si>
</sst>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font>
    <font>
      <sz val="10"/>
      <color rgb="FF000000"/>
      <name val="Calibri"/>
      <family val="2"/>
    </font>
    <font>
      <sz val="10"/>
      <color rgb="FF1D4553"/>
      <name val="Calibri"/>
      <family val="2"/>
      <scheme val="minor"/>
    </font>
    <font>
      <b/>
      <sz val="14"/>
      <color rgb="FF1D4553"/>
      <name val="Calibri"/>
      <family val="2"/>
      <scheme val="minor"/>
    </font>
    <font>
      <b/>
      <sz val="16"/>
      <color rgb="FF1D4553"/>
      <name val="Calibri"/>
      <family val="2"/>
      <scheme val="minor"/>
    </font>
    <font>
      <b/>
      <sz val="14"/>
      <color theme="0"/>
      <name val="Calibri"/>
      <family val="2"/>
      <scheme val="minor"/>
    </font>
    <font>
      <b/>
      <sz val="14"/>
      <color rgb="FFDE7F27"/>
      <name val="Calibri"/>
      <family val="2"/>
      <scheme val="minor"/>
    </font>
    <font>
      <b/>
      <sz val="22"/>
      <color rgb="FF1D4553"/>
      <name val="Calibri"/>
      <family val="2"/>
      <scheme val="minor"/>
    </font>
    <font>
      <b/>
      <sz val="24"/>
      <color rgb="FF1D4553"/>
      <name val="Calibri"/>
      <family val="2"/>
      <scheme val="minor"/>
    </font>
    <font>
      <b/>
      <sz val="11"/>
      <name val="Calibri"/>
      <family val="2"/>
      <scheme val="minor"/>
    </font>
    <font>
      <b/>
      <sz val="11"/>
      <color theme="0"/>
      <name val="Calibri"/>
      <family val="2"/>
      <scheme val="minor"/>
    </font>
    <font>
      <b/>
      <sz val="11"/>
      <color rgb="FF1D4553"/>
      <name val="Calibri"/>
      <family val="2"/>
      <scheme val="minor"/>
    </font>
    <font>
      <sz val="11"/>
      <color rgb="FF1D4553"/>
      <name val="Calibri"/>
      <family val="2"/>
      <scheme val="minor"/>
    </font>
    <font>
      <b/>
      <u/>
      <sz val="11"/>
      <color rgb="FF1D4553"/>
      <name val="Calibri"/>
      <family val="2"/>
      <scheme val="minor"/>
    </font>
  </fonts>
  <fills count="5">
    <fill>
      <patternFill patternType="none"/>
    </fill>
    <fill>
      <patternFill patternType="gray125"/>
    </fill>
    <fill>
      <patternFill patternType="solid">
        <fgColor rgb="FF1D4553"/>
        <bgColor indexed="64"/>
      </patternFill>
    </fill>
    <fill>
      <patternFill patternType="solid">
        <fgColor theme="0"/>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2" fillId="0" borderId="0" xfId="0" applyFont="1"/>
    <xf numFmtId="9" fontId="2" fillId="0" borderId="0" xfId="2" applyFont="1"/>
    <xf numFmtId="164" fontId="2" fillId="0" borderId="0" xfId="1" applyNumberFormat="1" applyFont="1"/>
    <xf numFmtId="0" fontId="3" fillId="0" borderId="0" xfId="0" applyFont="1" applyAlignment="1">
      <alignment horizontal="center"/>
    </xf>
    <xf numFmtId="9" fontId="3" fillId="0" borderId="0" xfId="2" applyFont="1" applyAlignment="1">
      <alignment horizontal="center"/>
    </xf>
    <xf numFmtId="164" fontId="3" fillId="0" borderId="0" xfId="1" applyNumberFormat="1" applyFont="1" applyAlignment="1">
      <alignment horizontal="center"/>
    </xf>
    <xf numFmtId="0" fontId="4" fillId="0" borderId="0" xfId="0" applyFont="1" applyFill="1" applyBorder="1" applyAlignment="1" applyProtection="1">
      <alignment horizontal="center" vertical="center"/>
    </xf>
    <xf numFmtId="0" fontId="2" fillId="0" borderId="0" xfId="0" applyFont="1" applyAlignment="1"/>
    <xf numFmtId="0" fontId="5" fillId="0" borderId="0" xfId="0" applyFont="1" applyFill="1" applyBorder="1" applyAlignment="1" applyProtection="1">
      <alignment vertical="center" wrapText="1"/>
    </xf>
    <xf numFmtId="165" fontId="2" fillId="0" borderId="0" xfId="2" applyNumberFormat="1" applyFont="1" applyFill="1" applyBorder="1"/>
    <xf numFmtId="10" fontId="2" fillId="0" borderId="0" xfId="2" applyNumberFormat="1" applyFont="1"/>
    <xf numFmtId="0" fontId="6" fillId="0" borderId="0" xfId="0" applyFont="1" applyAlignment="1">
      <alignment horizontal="center"/>
    </xf>
    <xf numFmtId="0" fontId="6" fillId="0" borderId="0" xfId="0" applyFont="1" applyAlignment="1">
      <alignment horizontal="left"/>
    </xf>
    <xf numFmtId="0" fontId="6" fillId="0" borderId="0" xfId="0" applyFont="1" applyAlignment="1"/>
    <xf numFmtId="9" fontId="6" fillId="0" borderId="0" xfId="2" applyFont="1" applyAlignment="1"/>
    <xf numFmtId="3" fontId="7" fillId="0" borderId="0" xfId="0" applyNumberFormat="1" applyFont="1" applyAlignment="1">
      <alignment horizontal="center" vertical="center"/>
    </xf>
    <xf numFmtId="3" fontId="8" fillId="0" borderId="0" xfId="0" applyNumberFormat="1" applyFont="1" applyAlignment="1">
      <alignment horizontal="center" vertical="center"/>
    </xf>
    <xf numFmtId="0" fontId="8" fillId="0" borderId="0" xfId="0" applyFont="1" applyAlignment="1">
      <alignment horizontal="center" vertical="center"/>
    </xf>
    <xf numFmtId="9" fontId="7" fillId="0" borderId="0" xfId="0" applyNumberFormat="1" applyFont="1" applyAlignment="1">
      <alignment horizontal="center" vertical="center"/>
    </xf>
    <xf numFmtId="0" fontId="9" fillId="2" borderId="0" xfId="0" applyFont="1" applyFill="1" applyAlignment="1">
      <alignment vertical="center"/>
    </xf>
    <xf numFmtId="9" fontId="7" fillId="0" borderId="0" xfId="0" applyNumberFormat="1" applyFont="1" applyAlignment="1">
      <alignment vertical="center"/>
    </xf>
    <xf numFmtId="0" fontId="6" fillId="0" borderId="0" xfId="0" applyFont="1" applyBorder="1" applyAlignment="1"/>
    <xf numFmtId="0" fontId="6" fillId="0" borderId="0" xfId="0" applyFont="1" applyBorder="1" applyAlignment="1">
      <alignment horizontal="left"/>
    </xf>
    <xf numFmtId="0" fontId="9" fillId="0" borderId="0" xfId="0" applyFont="1" applyFill="1" applyAlignment="1">
      <alignment vertical="center"/>
    </xf>
    <xf numFmtId="0" fontId="6" fillId="0" borderId="0" xfId="0" applyFont="1" applyFill="1" applyAlignment="1"/>
    <xf numFmtId="9" fontId="10" fillId="0" borderId="0" xfId="2" applyFont="1" applyBorder="1" applyAlignment="1">
      <alignment vertical="center"/>
    </xf>
    <xf numFmtId="0" fontId="9" fillId="0" borderId="0" xfId="0" applyFont="1" applyFill="1" applyAlignment="1">
      <alignment horizontal="right" vertical="center"/>
    </xf>
    <xf numFmtId="0" fontId="9" fillId="0" borderId="0" xfId="0" applyFont="1" applyFill="1" applyAlignment="1">
      <alignment horizontal="left" vertical="center"/>
    </xf>
    <xf numFmtId="9" fontId="10" fillId="0" borderId="0" xfId="2" applyFont="1" applyAlignment="1">
      <alignment vertical="center"/>
    </xf>
    <xf numFmtId="0" fontId="0" fillId="3" borderId="0" xfId="0" applyFont="1" applyFill="1"/>
    <xf numFmtId="0" fontId="0" fillId="3" borderId="0" xfId="0" applyFont="1" applyFill="1" applyAlignment="1">
      <alignment horizontal="center"/>
    </xf>
    <xf numFmtId="0" fontId="13" fillId="3" borderId="0" xfId="0" applyFont="1" applyFill="1" applyAlignment="1">
      <alignment vertical="center"/>
    </xf>
    <xf numFmtId="0" fontId="13" fillId="3" borderId="0" xfId="0" applyFont="1" applyFill="1" applyAlignment="1">
      <alignment horizontal="center" vertical="center"/>
    </xf>
    <xf numFmtId="9" fontId="10" fillId="0" borderId="0" xfId="2" applyFont="1" applyAlignment="1">
      <alignment vertical="center" wrapText="1"/>
    </xf>
    <xf numFmtId="3" fontId="10" fillId="0" borderId="0" xfId="1" applyNumberFormat="1" applyFont="1" applyAlignment="1">
      <alignment vertical="center"/>
    </xf>
    <xf numFmtId="0" fontId="10" fillId="0" borderId="0" xfId="0" applyFont="1" applyAlignment="1">
      <alignment vertical="center" wrapText="1"/>
    </xf>
    <xf numFmtId="0" fontId="0" fillId="3" borderId="0" xfId="0" applyFont="1" applyFill="1" applyAlignment="1">
      <alignment vertical="center"/>
    </xf>
    <xf numFmtId="0" fontId="15" fillId="3" borderId="0" xfId="0" applyFont="1" applyFill="1" applyAlignment="1">
      <alignment horizontal="center" wrapText="1"/>
    </xf>
    <xf numFmtId="0" fontId="16" fillId="3" borderId="0" xfId="0" applyFont="1" applyFill="1" applyAlignment="1">
      <alignment horizontal="left" vertical="top"/>
    </xf>
    <xf numFmtId="0" fontId="16" fillId="3" borderId="0" xfId="0" applyFont="1" applyFill="1" applyAlignment="1">
      <alignment vertical="top"/>
    </xf>
    <xf numFmtId="0" fontId="16" fillId="3" borderId="1" xfId="0" applyFont="1" applyFill="1" applyBorder="1" applyAlignment="1">
      <alignment horizontal="left" indent="1"/>
    </xf>
    <xf numFmtId="0" fontId="15" fillId="3" borderId="0" xfId="0" applyFont="1" applyFill="1"/>
    <xf numFmtId="0" fontId="16" fillId="3" borderId="2" xfId="0" applyFont="1" applyFill="1" applyBorder="1" applyAlignment="1">
      <alignment horizontal="left" indent="1"/>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3" fontId="16" fillId="4" borderId="2" xfId="0" applyNumberFormat="1" applyFont="1" applyFill="1" applyBorder="1" applyAlignment="1">
      <alignment horizontal="left"/>
    </xf>
    <xf numFmtId="3" fontId="16" fillId="4" borderId="1" xfId="0" applyNumberFormat="1" applyFont="1" applyFill="1" applyBorder="1" applyAlignment="1">
      <alignment horizontal="left"/>
    </xf>
    <xf numFmtId="49" fontId="16" fillId="4" borderId="1" xfId="0" applyNumberFormat="1" applyFont="1" applyFill="1" applyBorder="1" applyAlignment="1">
      <alignment horizontal="left"/>
    </xf>
    <xf numFmtId="0" fontId="16" fillId="4" borderId="1" xfId="0" applyFont="1" applyFill="1" applyBorder="1" applyAlignment="1">
      <alignment horizontal="left" vertical="center"/>
    </xf>
    <xf numFmtId="0" fontId="9" fillId="2" borderId="0" xfId="0" applyFont="1" applyFill="1" applyAlignment="1">
      <alignment horizontal="center" vertical="center"/>
    </xf>
    <xf numFmtId="9" fontId="10" fillId="0" borderId="0" xfId="2"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Border="1" applyAlignment="1">
      <alignment horizontal="center" vertical="top"/>
    </xf>
    <xf numFmtId="0" fontId="10" fillId="0" borderId="0" xfId="0" applyFont="1" applyBorder="1" applyAlignment="1">
      <alignment horizontal="center"/>
    </xf>
    <xf numFmtId="3"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9" fillId="2" borderId="0" xfId="0" applyFont="1" applyFill="1" applyAlignment="1">
      <alignment horizontal="right" vertical="center"/>
    </xf>
    <xf numFmtId="9" fontId="10" fillId="0" borderId="0" xfId="2" applyFont="1" applyBorder="1" applyAlignment="1">
      <alignment horizontal="center" vertical="center" wrapText="1"/>
    </xf>
    <xf numFmtId="0" fontId="10" fillId="0" borderId="0" xfId="0" applyFont="1" applyBorder="1" applyAlignment="1">
      <alignment horizont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3" fontId="11" fillId="0" borderId="0" xfId="1" applyNumberFormat="1" applyFont="1" applyBorder="1" applyAlignment="1">
      <alignment horizontal="center" vertical="center"/>
    </xf>
    <xf numFmtId="9" fontId="10" fillId="0" borderId="0" xfId="2" applyFont="1" applyAlignment="1">
      <alignment horizontal="center" vertical="center" wrapText="1"/>
    </xf>
    <xf numFmtId="49" fontId="9" fillId="2" borderId="0" xfId="2" applyNumberFormat="1" applyFont="1" applyFill="1" applyAlignment="1">
      <alignment horizontal="center" vertical="center"/>
    </xf>
    <xf numFmtId="9" fontId="9" fillId="2" borderId="0" xfId="2" applyFont="1" applyFill="1" applyAlignment="1">
      <alignment horizontal="center" vertical="center"/>
    </xf>
    <xf numFmtId="0" fontId="9" fillId="2" borderId="0" xfId="0" applyFont="1" applyFill="1" applyAlignment="1">
      <alignment horizontal="left" vertical="center"/>
    </xf>
    <xf numFmtId="165" fontId="11" fillId="0" borderId="0" xfId="2" applyNumberFormat="1" applyFont="1" applyBorder="1" applyAlignment="1">
      <alignment horizontal="center" vertical="center"/>
    </xf>
    <xf numFmtId="10" fontId="11" fillId="0" borderId="0" xfId="2" applyNumberFormat="1" applyFont="1" applyAlignment="1">
      <alignment horizontal="center" vertical="center"/>
    </xf>
    <xf numFmtId="9" fontId="11" fillId="0" borderId="0" xfId="2" applyFont="1" applyBorder="1" applyAlignment="1">
      <alignment horizontal="center" vertical="center"/>
    </xf>
    <xf numFmtId="3" fontId="12" fillId="0" borderId="0" xfId="2" applyNumberFormat="1" applyFont="1" applyBorder="1" applyAlignment="1">
      <alignment horizontal="center" vertical="center"/>
    </xf>
    <xf numFmtId="9" fontId="11" fillId="0" borderId="0" xfId="2" applyNumberFormat="1" applyFont="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1D4553"/>
      <color rgb="FFDE7F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9525</xdr:rowOff>
    </xdr:from>
    <xdr:to>
      <xdr:col>11</xdr:col>
      <xdr:colOff>0</xdr:colOff>
      <xdr:row>23</xdr:row>
      <xdr:rowOff>57150</xdr:rowOff>
    </xdr:to>
    <xdr:sp macro="" textlink="">
      <xdr:nvSpPr>
        <xdr:cNvPr id="2" name="TextBox 1"/>
        <xdr:cNvSpPr txBox="1"/>
      </xdr:nvSpPr>
      <xdr:spPr>
        <a:xfrm>
          <a:off x="1" y="981075"/>
          <a:ext cx="7267574" cy="2800350"/>
        </a:xfrm>
        <a:prstGeom prst="rect">
          <a:avLst/>
        </a:prstGeom>
        <a:solidFill>
          <a:srgbClr val="1D455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200" b="1">
              <a:solidFill>
                <a:schemeClr val="bg1"/>
              </a:solidFill>
              <a:effectLst/>
              <a:latin typeface="+mn-lt"/>
              <a:ea typeface="+mn-ea"/>
              <a:cs typeface="+mn-cs"/>
            </a:rPr>
            <a:t>Health centers and Medicaid work together to provide coverage and access for some of the most vulnerable Americans. Health centers are the health care home for more than </a:t>
          </a:r>
          <a:r>
            <a:rPr lang="en-US" sz="1200" b="1">
              <a:solidFill>
                <a:srgbClr val="DE7F27"/>
              </a:solidFill>
              <a:effectLst/>
              <a:latin typeface="+mn-lt"/>
              <a:ea typeface="+mn-ea"/>
              <a:cs typeface="+mn-cs"/>
            </a:rPr>
            <a:t>27 million patients, 49%</a:t>
          </a:r>
          <a:r>
            <a:rPr lang="en-US" sz="1200" b="1">
              <a:solidFill>
                <a:schemeClr val="bg1"/>
              </a:solidFill>
              <a:effectLst/>
              <a:latin typeface="+mn-lt"/>
              <a:ea typeface="+mn-ea"/>
              <a:cs typeface="+mn-cs"/>
            </a:rPr>
            <a:t> of whom are covered by Medicaid. Nationally, health centers care for more than </a:t>
          </a:r>
          <a:r>
            <a:rPr lang="en-US" sz="1200" b="1">
              <a:solidFill>
                <a:srgbClr val="DE7F27"/>
              </a:solidFill>
              <a:effectLst/>
              <a:latin typeface="+mn-lt"/>
              <a:ea typeface="+mn-ea"/>
              <a:cs typeface="+mn-cs"/>
            </a:rPr>
            <a:t>1 in 6 </a:t>
          </a:r>
          <a:r>
            <a:rPr lang="en-US" sz="1200" b="1">
              <a:solidFill>
                <a:schemeClr val="bg1"/>
              </a:solidFill>
              <a:effectLst/>
              <a:latin typeface="+mn-lt"/>
              <a:ea typeface="+mn-ea"/>
              <a:cs typeface="+mn-cs"/>
            </a:rPr>
            <a:t>of all Medicaid beneficiaries. </a:t>
          </a:r>
        </a:p>
        <a:p>
          <a:pPr algn="just"/>
          <a:r>
            <a:rPr lang="en-US" sz="1200" b="1">
              <a:solidFill>
                <a:schemeClr val="bg1"/>
              </a:solidFill>
              <a:effectLst/>
              <a:latin typeface="+mn-lt"/>
              <a:ea typeface="+mn-ea"/>
              <a:cs typeface="+mn-cs"/>
            </a:rPr>
            <a:t> </a:t>
          </a:r>
        </a:p>
        <a:p>
          <a:pPr algn="just"/>
          <a:r>
            <a:rPr lang="en-US" sz="1200" b="1">
              <a:solidFill>
                <a:schemeClr val="bg1"/>
              </a:solidFill>
              <a:effectLst/>
              <a:latin typeface="+mn-lt"/>
              <a:ea typeface="+mn-ea"/>
              <a:cs typeface="+mn-cs"/>
            </a:rPr>
            <a:t>Health centers save the Medicaid program </a:t>
          </a:r>
          <a:r>
            <a:rPr lang="en-US" sz="1200" b="1">
              <a:solidFill>
                <a:srgbClr val="DE7F27"/>
              </a:solidFill>
              <a:effectLst/>
              <a:latin typeface="+mn-lt"/>
              <a:ea typeface="+mn-ea"/>
              <a:cs typeface="+mn-cs"/>
            </a:rPr>
            <a:t>$6 billion annually</a:t>
          </a:r>
          <a:r>
            <a:rPr lang="en-US" sz="1200" b="1">
              <a:solidFill>
                <a:schemeClr val="bg1"/>
              </a:solidFill>
              <a:effectLst/>
              <a:latin typeface="+mn-lt"/>
              <a:ea typeface="+mn-ea"/>
              <a:cs typeface="+mn-cs"/>
            </a:rPr>
            <a:t>, and health center patients with Medicaid have lower utilization of costly hospital and emergency department-related services compared to patients at other providers. A recent landmark study of 13 states found that health centers save Medicaid, on average, </a:t>
          </a:r>
          <a:r>
            <a:rPr lang="en-US" sz="1200" b="1">
              <a:solidFill>
                <a:srgbClr val="DE7F27"/>
              </a:solidFill>
              <a:effectLst/>
              <a:latin typeface="+mn-lt"/>
              <a:ea typeface="+mn-ea"/>
              <a:cs typeface="+mn-cs"/>
            </a:rPr>
            <a:t>$2,371 (or 24%) per year in total cost of care </a:t>
          </a:r>
          <a:r>
            <a:rPr lang="en-US" sz="1200" b="1">
              <a:solidFill>
                <a:schemeClr val="bg1"/>
              </a:solidFill>
              <a:effectLst/>
              <a:latin typeface="+mn-lt"/>
              <a:ea typeface="+mn-ea"/>
              <a:cs typeface="+mn-cs"/>
            </a:rPr>
            <a:t>when compared to other providers.</a:t>
          </a:r>
        </a:p>
        <a:p>
          <a:pPr algn="just"/>
          <a:endParaRPr lang="en-US" sz="1200" b="1">
            <a:solidFill>
              <a:schemeClr val="bg1"/>
            </a:solidFill>
            <a:effectLst/>
            <a:latin typeface="+mn-lt"/>
            <a:ea typeface="+mn-ea"/>
            <a:cs typeface="+mn-cs"/>
          </a:endParaRPr>
        </a:p>
        <a:p>
          <a:pPr algn="just"/>
          <a:r>
            <a:rPr lang="en-US" sz="1200" b="1">
              <a:solidFill>
                <a:schemeClr val="bg1"/>
              </a:solidFill>
              <a:effectLst/>
              <a:latin typeface="+mn-lt"/>
              <a:ea typeface="+mn-ea"/>
              <a:cs typeface="+mn-cs"/>
            </a:rPr>
            <a:t>Congress recognized the vital role of health centers within Medicaid by creating a unique </a:t>
          </a:r>
          <a:r>
            <a:rPr lang="en-US" sz="1200" b="1">
              <a:solidFill>
                <a:srgbClr val="DE7F27"/>
              </a:solidFill>
              <a:effectLst/>
              <a:latin typeface="+mn-lt"/>
              <a:ea typeface="+mn-ea"/>
              <a:cs typeface="+mn-cs"/>
            </a:rPr>
            <a:t>prospective payment system</a:t>
          </a:r>
          <a:r>
            <a:rPr lang="en-US" sz="1200" b="1">
              <a:solidFill>
                <a:schemeClr val="bg1"/>
              </a:solidFill>
              <a:effectLst/>
              <a:latin typeface="+mn-lt"/>
              <a:ea typeface="+mn-ea"/>
              <a:cs typeface="+mn-cs"/>
            </a:rPr>
            <a:t> that ensures predictability and stability for every health center while saving Medicaid money overall.  Even without any reduction to Medicaid benefits and eligibility, eliminating this payment system alone would result in a </a:t>
          </a:r>
          <a:r>
            <a:rPr lang="en-US" sz="1200" b="1">
              <a:solidFill>
                <a:srgbClr val="DE7F27"/>
              </a:solidFill>
              <a:effectLst/>
              <a:latin typeface="+mn-lt"/>
              <a:ea typeface="+mn-ea"/>
              <a:cs typeface="+mn-cs"/>
            </a:rPr>
            <a:t>loss of roughly 30% </a:t>
          </a:r>
          <a:r>
            <a:rPr lang="en-US" sz="1200" b="1">
              <a:solidFill>
                <a:schemeClr val="bg1"/>
              </a:solidFill>
              <a:effectLst/>
              <a:latin typeface="+mn-lt"/>
              <a:ea typeface="+mn-ea"/>
              <a:cs typeface="+mn-cs"/>
            </a:rPr>
            <a:t>of health centers’ Medicaid revenue nationwide – for many health centers, the figure could be even higher.  </a:t>
          </a:r>
        </a:p>
        <a:p>
          <a:pPr algn="l"/>
          <a:endParaRPr lang="en-US" sz="1100">
            <a:solidFill>
              <a:schemeClr val="bg1"/>
            </a:solidFill>
          </a:endParaRPr>
        </a:p>
      </xdr:txBody>
    </xdr:sp>
    <xdr:clientData/>
  </xdr:twoCellAnchor>
  <xdr:twoCellAnchor>
    <xdr:from>
      <xdr:col>0</xdr:col>
      <xdr:colOff>4763</xdr:colOff>
      <xdr:row>44</xdr:row>
      <xdr:rowOff>114300</xdr:rowOff>
    </xdr:from>
    <xdr:to>
      <xdr:col>10</xdr:col>
      <xdr:colOff>481853</xdr:colOff>
      <xdr:row>56</xdr:row>
      <xdr:rowOff>104775</xdr:rowOff>
    </xdr:to>
    <xdr:sp macro="" textlink="">
      <xdr:nvSpPr>
        <xdr:cNvPr id="3" name="TextBox 2"/>
        <xdr:cNvSpPr txBox="1"/>
      </xdr:nvSpPr>
      <xdr:spPr>
        <a:xfrm>
          <a:off x="4763" y="7868771"/>
          <a:ext cx="7223031" cy="1873063"/>
        </a:xfrm>
        <a:prstGeom prst="rect">
          <a:avLst/>
        </a:prstGeom>
        <a:solidFill>
          <a:srgbClr val="1D455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200" b="1" i="1">
              <a:solidFill>
                <a:srgbClr val="DE7F27"/>
              </a:solidFill>
            </a:rPr>
            <a:t>The Medicaid program is essential to the mission of health centers and the health of local communities. We must work together to protect the unique relationship between Medicaid and health centers by:</a:t>
          </a:r>
        </a:p>
        <a:p>
          <a:pPr algn="just"/>
          <a:endParaRPr lang="en-US" sz="1100" b="1">
            <a:solidFill>
              <a:schemeClr val="bg1"/>
            </a:solidFill>
          </a:endParaRPr>
        </a:p>
        <a:p>
          <a:pPr algn="just"/>
          <a:r>
            <a:rPr lang="en-US" sz="1200" b="1" baseline="0">
              <a:solidFill>
                <a:schemeClr val="bg1"/>
              </a:solidFill>
            </a:rPr>
            <a:t>1. </a:t>
          </a:r>
          <a:r>
            <a:rPr lang="en-US" sz="1200" b="1">
              <a:solidFill>
                <a:srgbClr val="DE7F27"/>
              </a:solidFill>
            </a:rPr>
            <a:t>Ensuring</a:t>
          </a:r>
          <a:r>
            <a:rPr lang="en-US" sz="1200" b="1">
              <a:solidFill>
                <a:schemeClr val="bg1"/>
              </a:solidFill>
            </a:rPr>
            <a:t> that the low-income and vulnerable patients served by health centers retain meaningful</a:t>
          </a:r>
          <a:r>
            <a:rPr lang="en-US" sz="1200" b="1" baseline="0">
              <a:solidFill>
                <a:schemeClr val="bg1"/>
              </a:solidFill>
            </a:rPr>
            <a:t> </a:t>
          </a:r>
        </a:p>
        <a:p>
          <a:pPr algn="just"/>
          <a:r>
            <a:rPr lang="en-US" sz="1200" b="1">
              <a:solidFill>
                <a:schemeClr val="bg1"/>
              </a:solidFill>
            </a:rPr>
            <a:t>coverage that incentivizes high-quality, integrated primary and preventive care.</a:t>
          </a:r>
        </a:p>
        <a:p>
          <a:pPr algn="just"/>
          <a:endParaRPr lang="en-US" sz="1050" b="1">
            <a:solidFill>
              <a:schemeClr val="bg1"/>
            </a:solidFill>
          </a:endParaRPr>
        </a:p>
        <a:p>
          <a:pPr algn="just"/>
          <a:r>
            <a:rPr lang="en-US" sz="1200" b="1">
              <a:solidFill>
                <a:schemeClr val="bg1"/>
              </a:solidFill>
            </a:rPr>
            <a:t>2.</a:t>
          </a:r>
          <a:r>
            <a:rPr lang="en-US" sz="1200" b="1" baseline="0">
              <a:solidFill>
                <a:schemeClr val="bg1"/>
              </a:solidFill>
            </a:rPr>
            <a:t> </a:t>
          </a:r>
          <a:r>
            <a:rPr lang="en-US" sz="1200" b="1">
              <a:solidFill>
                <a:srgbClr val="DE7F27"/>
              </a:solidFill>
            </a:rPr>
            <a:t>Strengthening</a:t>
          </a:r>
          <a:r>
            <a:rPr lang="en-US" sz="1200" b="1">
              <a:solidFill>
                <a:schemeClr val="bg1"/>
              </a:solidFill>
            </a:rPr>
            <a:t> health centers’ unique role and payment system under Medicaid, which delivers</a:t>
          </a:r>
          <a:r>
            <a:rPr lang="en-US" sz="1200" b="1" baseline="0">
              <a:solidFill>
                <a:schemeClr val="bg1"/>
              </a:solidFill>
            </a:rPr>
            <a:t> </a:t>
          </a:r>
          <a:r>
            <a:rPr lang="en-US" sz="1200" b="1">
              <a:solidFill>
                <a:schemeClr val="bg1"/>
              </a:solidFill>
            </a:rPr>
            <a:t>both increased access and cost-savings to taxpayers.</a:t>
          </a:r>
          <a:endParaRPr lang="en-US" sz="800" b="1">
            <a:solidFill>
              <a:schemeClr val="bg1"/>
            </a:solidFill>
          </a:endParaRPr>
        </a:p>
        <a:p>
          <a:pPr algn="just"/>
          <a:endParaRPr lang="en-US" sz="1000" b="0">
            <a:solidFill>
              <a:schemeClr val="bg1"/>
            </a:solidFill>
          </a:endParaRPr>
        </a:p>
        <a:p>
          <a:pPr algn="just"/>
          <a:r>
            <a:rPr lang="en-US" sz="1000" b="0">
              <a:solidFill>
                <a:schemeClr val="bg1"/>
              </a:solidFill>
            </a:rPr>
            <a:t>For</a:t>
          </a:r>
          <a:r>
            <a:rPr lang="en-US" sz="1000" b="0" baseline="0">
              <a:solidFill>
                <a:schemeClr val="bg1"/>
              </a:solidFill>
            </a:rPr>
            <a:t> more information, email </a:t>
          </a:r>
          <a:r>
            <a:rPr lang="en-US" sz="1000" b="0" baseline="0">
              <a:solidFill>
                <a:srgbClr val="DE7F27"/>
              </a:solidFill>
            </a:rPr>
            <a:t>research@nachc.org</a:t>
          </a:r>
          <a:endParaRPr lang="en-US" sz="1000" b="0">
            <a:solidFill>
              <a:srgbClr val="DE7F27"/>
            </a:solidFill>
          </a:endParaRPr>
        </a:p>
        <a:p>
          <a:pPr algn="l"/>
          <a:endParaRPr lang="en-US" sz="1100">
            <a:solidFill>
              <a:schemeClr val="bg1"/>
            </a:solidFill>
          </a:endParaRPr>
        </a:p>
      </xdr:txBody>
    </xdr:sp>
    <xdr:clientData/>
  </xdr:twoCellAnchor>
  <xdr:twoCellAnchor>
    <xdr:from>
      <xdr:col>0</xdr:col>
      <xdr:colOff>9525</xdr:colOff>
      <xdr:row>0</xdr:row>
      <xdr:rowOff>9526</xdr:rowOff>
    </xdr:from>
    <xdr:to>
      <xdr:col>11</xdr:col>
      <xdr:colOff>0</xdr:colOff>
      <xdr:row>5</xdr:row>
      <xdr:rowOff>76200</xdr:rowOff>
    </xdr:to>
    <xdr:sp macro="" textlink="">
      <xdr:nvSpPr>
        <xdr:cNvPr id="5" name="TextBox 4"/>
        <xdr:cNvSpPr txBox="1"/>
      </xdr:nvSpPr>
      <xdr:spPr>
        <a:xfrm>
          <a:off x="9525" y="9526"/>
          <a:ext cx="7274299" cy="851086"/>
        </a:xfrm>
        <a:prstGeom prst="rect">
          <a:avLst/>
        </a:prstGeom>
        <a:solidFill>
          <a:srgbClr val="1D455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solidFill>
                <a:schemeClr val="bg1"/>
              </a:solidFill>
            </a:rPr>
            <a:t>		Health Centers and Medicaid:</a:t>
          </a:r>
        </a:p>
        <a:p>
          <a:pPr algn="ctr"/>
          <a:r>
            <a:rPr lang="en-US" sz="1800" b="1" i="1">
              <a:solidFill>
                <a:srgbClr val="DE7F27"/>
              </a:solidFill>
            </a:rPr>
            <a:t>		Working Together</a:t>
          </a:r>
        </a:p>
      </xdr:txBody>
    </xdr:sp>
    <xdr:clientData/>
  </xdr:twoCellAnchor>
  <xdr:twoCellAnchor>
    <xdr:from>
      <xdr:col>0</xdr:col>
      <xdr:colOff>0</xdr:colOff>
      <xdr:row>37</xdr:row>
      <xdr:rowOff>11208</xdr:rowOff>
    </xdr:from>
    <xdr:to>
      <xdr:col>11</xdr:col>
      <xdr:colOff>91888</xdr:colOff>
      <xdr:row>40</xdr:row>
      <xdr:rowOff>122712</xdr:rowOff>
    </xdr:to>
    <xdr:grpSp>
      <xdr:nvGrpSpPr>
        <xdr:cNvPr id="17" name="Group 16"/>
        <xdr:cNvGrpSpPr/>
      </xdr:nvGrpSpPr>
      <xdr:grpSpPr>
        <a:xfrm>
          <a:off x="0" y="6196855"/>
          <a:ext cx="7375712" cy="694210"/>
          <a:chOff x="0" y="6196855"/>
          <a:chExt cx="7375712" cy="694210"/>
        </a:xfrm>
      </xdr:grpSpPr>
      <xdr:sp macro="" textlink="">
        <xdr:nvSpPr>
          <xdr:cNvPr id="8" name="TextBox 7"/>
          <xdr:cNvSpPr txBox="1"/>
        </xdr:nvSpPr>
        <xdr:spPr>
          <a:xfrm>
            <a:off x="0" y="6219265"/>
            <a:ext cx="1344706" cy="67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Health centers </a:t>
            </a:r>
            <a:br>
              <a:rPr lang="en-US" sz="1300" b="1">
                <a:solidFill>
                  <a:srgbClr val="DE7F27"/>
                </a:solidFill>
                <a:latin typeface="Calibri" panose="020F0502020204030204" pitchFamily="34" charset="0"/>
                <a:cs typeface="Calibri" panose="020F0502020204030204" pitchFamily="34" charset="0"/>
              </a:rPr>
            </a:br>
            <a:r>
              <a:rPr lang="en-US" sz="1300" b="1">
                <a:solidFill>
                  <a:srgbClr val="DE7F27"/>
                </a:solidFill>
                <a:latin typeface="Calibri" panose="020F0502020204030204" pitchFamily="34" charset="0"/>
                <a:cs typeface="Calibri" panose="020F0502020204030204" pitchFamily="34" charset="0"/>
              </a:rPr>
              <a:t>serve</a:t>
            </a:r>
          </a:p>
        </xdr:txBody>
      </xdr:sp>
      <xdr:sp macro="" textlink="">
        <xdr:nvSpPr>
          <xdr:cNvPr id="9" name="TextBox 8"/>
          <xdr:cNvSpPr txBox="1"/>
        </xdr:nvSpPr>
        <xdr:spPr>
          <a:xfrm>
            <a:off x="1705523" y="6485963"/>
            <a:ext cx="1146989" cy="313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Which is</a:t>
            </a:r>
          </a:p>
        </xdr:txBody>
      </xdr:sp>
      <xdr:sp macro="" textlink="">
        <xdr:nvSpPr>
          <xdr:cNvPr id="10" name="TextBox 9"/>
          <xdr:cNvSpPr txBox="1"/>
        </xdr:nvSpPr>
        <xdr:spPr>
          <a:xfrm>
            <a:off x="3249707" y="6196855"/>
            <a:ext cx="2286000" cy="678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Health Centers are cost effective for Medicaid</a:t>
            </a:r>
            <a:r>
              <a:rPr lang="en-US" sz="1300" b="1" baseline="0">
                <a:solidFill>
                  <a:srgbClr val="DE7F27"/>
                </a:solidFill>
                <a:latin typeface="Calibri" panose="020F0502020204030204" pitchFamily="34" charset="0"/>
                <a:cs typeface="Calibri" panose="020F0502020204030204" pitchFamily="34" charset="0"/>
              </a:rPr>
              <a:t>, serving</a:t>
            </a:r>
            <a:endParaRPr lang="en-US" sz="1300" b="1">
              <a:solidFill>
                <a:srgbClr val="DE7F27"/>
              </a:solidFill>
              <a:latin typeface="Calibri" panose="020F0502020204030204" pitchFamily="34" charset="0"/>
              <a:cs typeface="Calibri" panose="020F0502020204030204" pitchFamily="34" charset="0"/>
            </a:endParaRPr>
          </a:p>
        </xdr:txBody>
      </xdr:sp>
      <xdr:sp macro="" textlink="">
        <xdr:nvSpPr>
          <xdr:cNvPr id="12" name="TextBox 11"/>
          <xdr:cNvSpPr txBox="1"/>
        </xdr:nvSpPr>
        <xdr:spPr>
          <a:xfrm>
            <a:off x="5484865" y="6492341"/>
            <a:ext cx="1890847" cy="313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But representing</a:t>
            </a:r>
            <a:r>
              <a:rPr lang="en-US" sz="1300" b="1" baseline="0">
                <a:solidFill>
                  <a:srgbClr val="DE7F27"/>
                </a:solidFill>
                <a:latin typeface="Calibri" panose="020F0502020204030204" pitchFamily="34" charset="0"/>
                <a:cs typeface="Calibri" panose="020F0502020204030204" pitchFamily="34" charset="0"/>
              </a:rPr>
              <a:t> only</a:t>
            </a:r>
            <a:endParaRPr lang="en-US" sz="1300" b="1">
              <a:solidFill>
                <a:srgbClr val="DE7F27"/>
              </a:solidFill>
              <a:latin typeface="Calibri" panose="020F0502020204030204" pitchFamily="34" charset="0"/>
              <a:cs typeface="Calibri" panose="020F0502020204030204" pitchFamily="34" charset="0"/>
            </a:endParaRPr>
          </a:p>
        </xdr:txBody>
      </xdr:sp>
    </xdr:grpSp>
    <xdr:clientData/>
  </xdr:twoCellAnchor>
  <xdr:twoCellAnchor>
    <xdr:from>
      <xdr:col>0</xdr:col>
      <xdr:colOff>1</xdr:colOff>
      <xdr:row>40</xdr:row>
      <xdr:rowOff>347381</xdr:rowOff>
    </xdr:from>
    <xdr:to>
      <xdr:col>11</xdr:col>
      <xdr:colOff>65841</xdr:colOff>
      <xdr:row>44</xdr:row>
      <xdr:rowOff>22410</xdr:rowOff>
    </xdr:to>
    <xdr:grpSp>
      <xdr:nvGrpSpPr>
        <xdr:cNvPr id="26" name="Group 25"/>
        <xdr:cNvGrpSpPr/>
      </xdr:nvGrpSpPr>
      <xdr:grpSpPr>
        <a:xfrm>
          <a:off x="1" y="7115734"/>
          <a:ext cx="7349664" cy="661147"/>
          <a:chOff x="1" y="7115734"/>
          <a:chExt cx="7349664" cy="661147"/>
        </a:xfrm>
      </xdr:grpSpPr>
      <xdr:sp macro="" textlink="">
        <xdr:nvSpPr>
          <xdr:cNvPr id="6" name="TextBox 5"/>
          <xdr:cNvSpPr txBox="1"/>
        </xdr:nvSpPr>
        <xdr:spPr>
          <a:xfrm>
            <a:off x="1" y="7149352"/>
            <a:ext cx="1344705" cy="605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Medicaid </a:t>
            </a:r>
          </a:p>
          <a:p>
            <a:pPr algn="ctr"/>
            <a:r>
              <a:rPr lang="en-US" sz="1300" b="1">
                <a:solidFill>
                  <a:srgbClr val="DE7F27"/>
                </a:solidFill>
                <a:latin typeface="Calibri" panose="020F0502020204030204" pitchFamily="34" charset="0"/>
                <a:cs typeface="Calibri" panose="020F0502020204030204" pitchFamily="34" charset="0"/>
              </a:rPr>
              <a:t>beneficiaries,</a:t>
            </a:r>
          </a:p>
        </xdr:txBody>
      </xdr:sp>
      <xdr:sp macro="" textlink="">
        <xdr:nvSpPr>
          <xdr:cNvPr id="7" name="TextBox 6"/>
          <xdr:cNvSpPr txBox="1"/>
        </xdr:nvSpPr>
        <xdr:spPr>
          <a:xfrm>
            <a:off x="1434349" y="7126939"/>
            <a:ext cx="1763101" cy="649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of all patients served</a:t>
            </a:r>
            <a:br>
              <a:rPr lang="en-US" sz="1300" b="1">
                <a:solidFill>
                  <a:srgbClr val="DE7F27"/>
                </a:solidFill>
                <a:latin typeface="Calibri" panose="020F0502020204030204" pitchFamily="34" charset="0"/>
                <a:cs typeface="Calibri" panose="020F0502020204030204" pitchFamily="34" charset="0"/>
              </a:rPr>
            </a:br>
            <a:r>
              <a:rPr lang="en-US" sz="1300" b="1">
                <a:solidFill>
                  <a:srgbClr val="DE7F27"/>
                </a:solidFill>
                <a:latin typeface="Calibri" panose="020F0502020204030204" pitchFamily="34" charset="0"/>
                <a:cs typeface="Calibri" panose="020F0502020204030204" pitchFamily="34" charset="0"/>
              </a:rPr>
              <a:t>by health centers.</a:t>
            </a:r>
          </a:p>
        </xdr:txBody>
      </xdr:sp>
      <xdr:sp macro="" textlink="">
        <xdr:nvSpPr>
          <xdr:cNvPr id="11" name="TextBox 10"/>
          <xdr:cNvSpPr txBox="1"/>
        </xdr:nvSpPr>
        <xdr:spPr>
          <a:xfrm>
            <a:off x="3321043" y="7115734"/>
            <a:ext cx="2143376" cy="649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of all Medicaid </a:t>
            </a:r>
            <a:br>
              <a:rPr lang="en-US" sz="1300" b="1">
                <a:solidFill>
                  <a:srgbClr val="DE7F27"/>
                </a:solidFill>
                <a:latin typeface="Calibri" panose="020F0502020204030204" pitchFamily="34" charset="0"/>
                <a:cs typeface="Calibri" panose="020F0502020204030204" pitchFamily="34" charset="0"/>
              </a:rPr>
            </a:br>
            <a:r>
              <a:rPr lang="en-US" sz="1300" b="1">
                <a:solidFill>
                  <a:srgbClr val="DE7F27"/>
                </a:solidFill>
                <a:latin typeface="Calibri" panose="020F0502020204030204" pitchFamily="34" charset="0"/>
                <a:cs typeface="Calibri" panose="020F0502020204030204" pitchFamily="34" charset="0"/>
              </a:rPr>
              <a:t>beneficiaries in our state,</a:t>
            </a:r>
          </a:p>
        </xdr:txBody>
      </xdr:sp>
      <xdr:sp macro="" textlink="">
        <xdr:nvSpPr>
          <xdr:cNvPr id="13" name="TextBox 12"/>
          <xdr:cNvSpPr txBox="1"/>
        </xdr:nvSpPr>
        <xdr:spPr>
          <a:xfrm>
            <a:off x="5361767" y="7126940"/>
            <a:ext cx="1987898" cy="649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of the state's total Medicaid expenditures.</a:t>
            </a:r>
          </a:p>
        </xdr:txBody>
      </xdr:sp>
    </xdr:grpSp>
    <xdr:clientData/>
  </xdr:twoCellAnchor>
  <xdr:twoCellAnchor>
    <xdr:from>
      <xdr:col>0</xdr:col>
      <xdr:colOff>13606</xdr:colOff>
      <xdr:row>27</xdr:row>
      <xdr:rowOff>50426</xdr:rowOff>
    </xdr:from>
    <xdr:to>
      <xdr:col>10</xdr:col>
      <xdr:colOff>373957</xdr:colOff>
      <xdr:row>30</xdr:row>
      <xdr:rowOff>96929</xdr:rowOff>
    </xdr:to>
    <xdr:grpSp>
      <xdr:nvGrpSpPr>
        <xdr:cNvPr id="4" name="Group 3"/>
        <xdr:cNvGrpSpPr/>
      </xdr:nvGrpSpPr>
      <xdr:grpSpPr>
        <a:xfrm>
          <a:off x="13606" y="4275044"/>
          <a:ext cx="7106292" cy="595591"/>
          <a:chOff x="13606" y="4275044"/>
          <a:chExt cx="7106292" cy="595591"/>
        </a:xfrm>
      </xdr:grpSpPr>
      <xdr:sp macro="" textlink="">
        <xdr:nvSpPr>
          <xdr:cNvPr id="18" name="TextBox 17"/>
          <xdr:cNvSpPr txBox="1"/>
        </xdr:nvSpPr>
        <xdr:spPr>
          <a:xfrm>
            <a:off x="13606" y="4483820"/>
            <a:ext cx="1292481" cy="341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We employ</a:t>
            </a:r>
          </a:p>
        </xdr:txBody>
      </xdr:sp>
      <xdr:sp macro="" textlink="">
        <xdr:nvSpPr>
          <xdr:cNvPr id="20" name="TextBox 19"/>
          <xdr:cNvSpPr txBox="1"/>
        </xdr:nvSpPr>
        <xdr:spPr>
          <a:xfrm>
            <a:off x="1198066" y="4275044"/>
            <a:ext cx="2253345" cy="53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We provide</a:t>
            </a:r>
            <a:r>
              <a:rPr lang="en-US" sz="1300" b="1" baseline="0">
                <a:solidFill>
                  <a:srgbClr val="DE7F27"/>
                </a:solidFill>
                <a:latin typeface="Calibri" panose="020F0502020204030204" pitchFamily="34" charset="0"/>
                <a:cs typeface="Calibri" panose="020F0502020204030204" pitchFamily="34" charset="0"/>
              </a:rPr>
              <a:t> high quality, cost effective, integrated care for</a:t>
            </a:r>
            <a:endParaRPr lang="en-US" sz="1300" b="1">
              <a:solidFill>
                <a:srgbClr val="DE7F27"/>
              </a:solidFill>
              <a:latin typeface="Calibri" panose="020F0502020204030204" pitchFamily="34" charset="0"/>
              <a:cs typeface="Calibri" panose="020F0502020204030204" pitchFamily="34" charset="0"/>
            </a:endParaRPr>
          </a:p>
        </xdr:txBody>
      </xdr:sp>
      <xdr:sp macro="" textlink="">
        <xdr:nvSpPr>
          <xdr:cNvPr id="22" name="TextBox 21"/>
          <xdr:cNvSpPr txBox="1"/>
        </xdr:nvSpPr>
        <xdr:spPr>
          <a:xfrm>
            <a:off x="3529849" y="4460500"/>
            <a:ext cx="1674720" cy="410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In 2016, we cared for</a:t>
            </a:r>
          </a:p>
        </xdr:txBody>
      </xdr:sp>
      <xdr:sp macro="" textlink="">
        <xdr:nvSpPr>
          <xdr:cNvPr id="24" name="TextBox 23"/>
          <xdr:cNvSpPr txBox="1"/>
        </xdr:nvSpPr>
        <xdr:spPr>
          <a:xfrm>
            <a:off x="5598140" y="4512075"/>
            <a:ext cx="1521758" cy="302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Which represented</a:t>
            </a:r>
          </a:p>
        </xdr:txBody>
      </xdr:sp>
    </xdr:grpSp>
    <xdr:clientData/>
  </xdr:twoCellAnchor>
  <xdr:twoCellAnchor>
    <xdr:from>
      <xdr:col>0</xdr:col>
      <xdr:colOff>27214</xdr:colOff>
      <xdr:row>30</xdr:row>
      <xdr:rowOff>329692</xdr:rowOff>
    </xdr:from>
    <xdr:to>
      <xdr:col>10</xdr:col>
      <xdr:colOff>496262</xdr:colOff>
      <xdr:row>33</xdr:row>
      <xdr:rowOff>22411</xdr:rowOff>
    </xdr:to>
    <xdr:grpSp>
      <xdr:nvGrpSpPr>
        <xdr:cNvPr id="16" name="Group 15"/>
        <xdr:cNvGrpSpPr/>
      </xdr:nvGrpSpPr>
      <xdr:grpSpPr>
        <a:xfrm>
          <a:off x="27214" y="5103398"/>
          <a:ext cx="7214989" cy="645219"/>
          <a:chOff x="27214" y="5103398"/>
          <a:chExt cx="7214989" cy="645219"/>
        </a:xfrm>
      </xdr:grpSpPr>
      <xdr:sp macro="" textlink="">
        <xdr:nvSpPr>
          <xdr:cNvPr id="19" name="TextBox 18"/>
          <xdr:cNvSpPr txBox="1"/>
        </xdr:nvSpPr>
        <xdr:spPr>
          <a:xfrm>
            <a:off x="27214" y="5177117"/>
            <a:ext cx="1292480"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people.</a:t>
            </a:r>
          </a:p>
        </xdr:txBody>
      </xdr:sp>
      <xdr:sp macro="" textlink="">
        <xdr:nvSpPr>
          <xdr:cNvPr id="21" name="TextBox 20"/>
          <xdr:cNvSpPr txBox="1"/>
        </xdr:nvSpPr>
        <xdr:spPr>
          <a:xfrm>
            <a:off x="1322293" y="5174396"/>
            <a:ext cx="1972235" cy="304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people in our community.</a:t>
            </a:r>
          </a:p>
        </xdr:txBody>
      </xdr:sp>
      <xdr:sp macro="" textlink="">
        <xdr:nvSpPr>
          <xdr:cNvPr id="23" name="TextBox 22"/>
          <xdr:cNvSpPr txBox="1"/>
        </xdr:nvSpPr>
        <xdr:spPr>
          <a:xfrm>
            <a:off x="3435698" y="5103398"/>
            <a:ext cx="1861771" cy="428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Medicaid beneficiaries,</a:t>
            </a:r>
          </a:p>
        </xdr:txBody>
      </xdr:sp>
      <xdr:sp macro="" textlink="">
        <xdr:nvSpPr>
          <xdr:cNvPr id="25" name="TextBox 24"/>
          <xdr:cNvSpPr txBox="1"/>
        </xdr:nvSpPr>
        <xdr:spPr>
          <a:xfrm>
            <a:off x="5538568" y="5103798"/>
            <a:ext cx="1703635" cy="644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300" b="1">
                <a:solidFill>
                  <a:srgbClr val="DE7F27"/>
                </a:solidFill>
                <a:latin typeface="Calibri" panose="020F0502020204030204" pitchFamily="34" charset="0"/>
                <a:cs typeface="Calibri" panose="020F0502020204030204" pitchFamily="34" charset="0"/>
              </a:rPr>
              <a:t>of patients who came through our door.</a:t>
            </a:r>
          </a:p>
        </xdr:txBody>
      </xdr:sp>
    </xdr:grpSp>
    <xdr:clientData/>
  </xdr:twoCellAnchor>
  <xdr:twoCellAnchor editAs="oneCell">
    <xdr:from>
      <xdr:col>0</xdr:col>
      <xdr:colOff>67235</xdr:colOff>
      <xdr:row>1</xdr:row>
      <xdr:rowOff>22972</xdr:rowOff>
    </xdr:from>
    <xdr:to>
      <xdr:col>4</xdr:col>
      <xdr:colOff>507959</xdr:colOff>
      <xdr:row>8</xdr:row>
      <xdr:rowOff>3921</xdr:rowOff>
    </xdr:to>
    <xdr:pic>
      <xdr:nvPicPr>
        <xdr:cNvPr id="15"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179854"/>
          <a:ext cx="3029283" cy="107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heetViews>
  <sheetFormatPr defaultColWidth="9.140625" defaultRowHeight="15" x14ac:dyDescent="0.25"/>
  <cols>
    <col min="1" max="1" width="109.5703125" style="30" customWidth="1"/>
    <col min="2" max="2" width="39.42578125" style="31" customWidth="1"/>
    <col min="3" max="16384" width="9.140625" style="30"/>
  </cols>
  <sheetData>
    <row r="1" spans="1:3" s="37" customFormat="1" ht="30.75" customHeight="1" x14ac:dyDescent="0.25">
      <c r="A1" s="44" t="s">
        <v>69</v>
      </c>
      <c r="B1" s="45" t="s">
        <v>68</v>
      </c>
    </row>
    <row r="2" spans="1:3" x14ac:dyDescent="0.25">
      <c r="A2" s="43" t="s">
        <v>59</v>
      </c>
      <c r="B2" s="46"/>
    </row>
    <row r="3" spans="1:3" x14ac:dyDescent="0.25">
      <c r="A3" s="41" t="s">
        <v>60</v>
      </c>
      <c r="B3" s="47"/>
    </row>
    <row r="4" spans="1:3" x14ac:dyDescent="0.25">
      <c r="A4" s="41" t="s">
        <v>61</v>
      </c>
      <c r="B4" s="47"/>
    </row>
    <row r="5" spans="1:3" x14ac:dyDescent="0.25">
      <c r="A5" s="41" t="s">
        <v>71</v>
      </c>
      <c r="B5" s="48"/>
    </row>
    <row r="6" spans="1:3" x14ac:dyDescent="0.25">
      <c r="A6" s="41" t="s">
        <v>72</v>
      </c>
      <c r="B6" s="49"/>
    </row>
    <row r="7" spans="1:3" ht="30" customHeight="1" x14ac:dyDescent="0.25">
      <c r="A7" s="38" t="s">
        <v>70</v>
      </c>
    </row>
    <row r="9" spans="1:3" x14ac:dyDescent="0.25">
      <c r="A9" s="42" t="s">
        <v>62</v>
      </c>
    </row>
    <row r="10" spans="1:3" ht="15" customHeight="1" x14ac:dyDescent="0.25">
      <c r="A10" s="39" t="s">
        <v>66</v>
      </c>
    </row>
    <row r="11" spans="1:3" ht="15" customHeight="1" x14ac:dyDescent="0.25">
      <c r="A11" s="40" t="s">
        <v>67</v>
      </c>
    </row>
    <row r="12" spans="1:3" ht="15" customHeight="1" x14ac:dyDescent="0.25">
      <c r="A12" s="40" t="s">
        <v>63</v>
      </c>
    </row>
    <row r="13" spans="1:3" ht="15" customHeight="1" x14ac:dyDescent="0.25">
      <c r="A13" s="40" t="s">
        <v>64</v>
      </c>
      <c r="C13" s="32"/>
    </row>
    <row r="14" spans="1:3" ht="15" customHeight="1" x14ac:dyDescent="0.25">
      <c r="A14" s="40" t="s">
        <v>65</v>
      </c>
      <c r="B14" s="33"/>
      <c r="C14" s="32"/>
    </row>
  </sheetData>
  <dataValidations count="1">
    <dataValidation type="list" allowBlank="1" showInputMessage="1" showErrorMessage="1" sqref="B6">
      <formula1>select_state</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view="pageLayout" zoomScale="85" zoomScaleNormal="100" zoomScalePageLayoutView="85" workbookViewId="0">
      <selection activeCell="T57" sqref="T57"/>
    </sheetView>
  </sheetViews>
  <sheetFormatPr defaultColWidth="9.140625" defaultRowHeight="12.75" x14ac:dyDescent="0.2"/>
  <cols>
    <col min="1" max="1" width="9.140625" style="14" customWidth="1"/>
    <col min="2" max="2" width="9.140625" style="13" customWidth="1"/>
    <col min="3" max="3" width="9.140625" style="15" customWidth="1"/>
    <col min="4" max="4" width="8.5703125" style="15" customWidth="1"/>
    <col min="5" max="5" width="9.85546875" style="14" customWidth="1"/>
    <col min="6" max="7" width="9.140625" style="14" customWidth="1"/>
    <col min="8" max="8" width="11.42578125" style="14" customWidth="1"/>
    <col min="9" max="9" width="9.140625" style="14" customWidth="1"/>
    <col min="10" max="10" width="9" style="14" customWidth="1"/>
    <col min="11" max="11" width="7.42578125" style="14" customWidth="1"/>
    <col min="12" max="16384" width="9.140625" style="14"/>
  </cols>
  <sheetData>
    <row r="1" spans="2:4" s="12" customFormat="1" ht="12.95" customHeight="1" x14ac:dyDescent="0.2"/>
    <row r="2" spans="2:4" s="12" customFormat="1" ht="12.95" customHeight="1" x14ac:dyDescent="0.2"/>
    <row r="3" spans="2:4" ht="12.95" customHeight="1" x14ac:dyDescent="0.2">
      <c r="B3" s="14"/>
      <c r="C3" s="14"/>
      <c r="D3" s="14"/>
    </row>
    <row r="4" spans="2:4" ht="12.95" customHeight="1" x14ac:dyDescent="0.2">
      <c r="B4" s="14"/>
      <c r="C4" s="14"/>
      <c r="D4" s="14"/>
    </row>
    <row r="5" spans="2:4" ht="12.95" customHeight="1" x14ac:dyDescent="0.2">
      <c r="B5" s="14"/>
      <c r="C5" s="14"/>
      <c r="D5" s="14"/>
    </row>
    <row r="6" spans="2:4" ht="12.95" customHeight="1" x14ac:dyDescent="0.2">
      <c r="B6" s="14"/>
    </row>
    <row r="7" spans="2:4" ht="12.95" customHeight="1" x14ac:dyDescent="0.2">
      <c r="B7" s="14"/>
    </row>
    <row r="8" spans="2:4" ht="12.95" customHeight="1" x14ac:dyDescent="0.2">
      <c r="B8" s="14"/>
    </row>
    <row r="9" spans="2:4" ht="12.95" customHeight="1" x14ac:dyDescent="0.2">
      <c r="B9" s="14"/>
      <c r="C9" s="14"/>
      <c r="D9" s="14"/>
    </row>
    <row r="10" spans="2:4" ht="12.95" customHeight="1" x14ac:dyDescent="0.2">
      <c r="B10" s="14"/>
      <c r="C10" s="14"/>
      <c r="D10" s="14"/>
    </row>
    <row r="11" spans="2:4" ht="12.95" customHeight="1" x14ac:dyDescent="0.2">
      <c r="B11" s="14"/>
    </row>
    <row r="12" spans="2:4" ht="12.95" customHeight="1" x14ac:dyDescent="0.2">
      <c r="B12" s="14"/>
    </row>
    <row r="13" spans="2:4" ht="12.95" customHeight="1" x14ac:dyDescent="0.2">
      <c r="B13" s="14"/>
    </row>
    <row r="14" spans="2:4" ht="12.95" customHeight="1" x14ac:dyDescent="0.2">
      <c r="B14" s="14"/>
    </row>
    <row r="15" spans="2:4" ht="12.95" customHeight="1" x14ac:dyDescent="0.2">
      <c r="B15" s="14"/>
      <c r="C15" s="14"/>
      <c r="D15" s="14"/>
    </row>
    <row r="16" spans="2:4" ht="12.95" customHeight="1" x14ac:dyDescent="0.2">
      <c r="B16" s="14"/>
      <c r="C16" s="14"/>
      <c r="D16" s="14"/>
    </row>
    <row r="17" spans="1:11" ht="12.95" customHeight="1" x14ac:dyDescent="0.2">
      <c r="B17" s="14"/>
    </row>
    <row r="18" spans="1:11" ht="12.95" customHeight="1" x14ac:dyDescent="0.2">
      <c r="B18" s="14"/>
    </row>
    <row r="19" spans="1:11" ht="12.95" customHeight="1" x14ac:dyDescent="0.2">
      <c r="B19" s="14"/>
    </row>
    <row r="20" spans="1:11" ht="12.95" customHeight="1" x14ac:dyDescent="0.2">
      <c r="B20" s="14"/>
    </row>
    <row r="21" spans="1:11" ht="12.95" customHeight="1" x14ac:dyDescent="0.2">
      <c r="B21" s="14"/>
    </row>
    <row r="22" spans="1:11" ht="12.95" customHeight="1" x14ac:dyDescent="0.2"/>
    <row r="23" spans="1:11" ht="12.95" customHeight="1" x14ac:dyDescent="0.2"/>
    <row r="24" spans="1:11" ht="12.95" customHeight="1" x14ac:dyDescent="0.2"/>
    <row r="25" spans="1:11" ht="15" customHeight="1" x14ac:dyDescent="0.2">
      <c r="A25" s="50" t="s">
        <v>57</v>
      </c>
      <c r="B25" s="50"/>
      <c r="C25" s="50"/>
      <c r="D25" s="50"/>
      <c r="E25" s="50"/>
      <c r="F25" s="50"/>
      <c r="G25" s="50"/>
      <c r="H25" s="50"/>
      <c r="I25" s="50"/>
      <c r="J25" s="50"/>
      <c r="K25" s="50"/>
    </row>
    <row r="26" spans="1:11" ht="12.95" customHeight="1" x14ac:dyDescent="0.2">
      <c r="A26" s="65">
        <f>Instructions!B5</f>
        <v>0</v>
      </c>
      <c r="B26" s="66"/>
      <c r="C26" s="66"/>
      <c r="D26" s="66"/>
      <c r="E26" s="66"/>
      <c r="F26" s="66"/>
      <c r="G26" s="66"/>
      <c r="H26" s="66"/>
      <c r="I26" s="66"/>
      <c r="J26" s="66"/>
      <c r="K26" s="66"/>
    </row>
    <row r="27" spans="1:11" ht="9" customHeight="1" x14ac:dyDescent="0.2">
      <c r="A27" s="66"/>
      <c r="B27" s="66"/>
      <c r="C27" s="66"/>
      <c r="D27" s="66"/>
      <c r="E27" s="66"/>
      <c r="F27" s="66"/>
      <c r="G27" s="66"/>
      <c r="H27" s="66"/>
      <c r="I27" s="66"/>
      <c r="J27" s="66"/>
      <c r="K27" s="66"/>
    </row>
    <row r="28" spans="1:11" ht="7.5" customHeight="1" x14ac:dyDescent="0.2">
      <c r="B28" s="16"/>
      <c r="C28" s="17"/>
      <c r="D28" s="18"/>
      <c r="E28" s="16"/>
      <c r="G28" s="19"/>
      <c r="H28" s="21"/>
    </row>
    <row r="29" spans="1:11" ht="18.600000000000001" customHeight="1" x14ac:dyDescent="0.2">
      <c r="A29" s="55"/>
      <c r="B29" s="55"/>
      <c r="C29" s="59"/>
      <c r="D29" s="59"/>
      <c r="E29" s="59"/>
      <c r="F29" s="59"/>
      <c r="G29" s="61"/>
      <c r="H29" s="62"/>
      <c r="I29" s="60"/>
      <c r="J29" s="60"/>
      <c r="K29" s="60"/>
    </row>
    <row r="30" spans="1:11" ht="18.600000000000001" customHeight="1" x14ac:dyDescent="0.2">
      <c r="A30" s="55"/>
      <c r="B30" s="55"/>
      <c r="C30" s="59"/>
      <c r="D30" s="59"/>
      <c r="E30" s="59"/>
      <c r="F30" s="59"/>
      <c r="G30" s="62"/>
      <c r="H30" s="62"/>
      <c r="I30" s="60"/>
      <c r="J30" s="60"/>
      <c r="K30" s="60"/>
    </row>
    <row r="31" spans="1:11" s="12" customFormat="1" ht="33" customHeight="1" x14ac:dyDescent="0.2">
      <c r="A31" s="56">
        <f>Instructions!B2</f>
        <v>0</v>
      </c>
      <c r="B31" s="57"/>
      <c r="C31" s="71">
        <f>Instructions!B3</f>
        <v>0</v>
      </c>
      <c r="D31" s="71"/>
      <c r="E31" s="71"/>
      <c r="F31" s="56">
        <f xml:space="preserve"> Instructions!B4</f>
        <v>0</v>
      </c>
      <c r="G31" s="56"/>
      <c r="H31" s="56"/>
      <c r="I31" s="70" t="e">
        <f>F31/C31</f>
        <v>#DIV/0!</v>
      </c>
      <c r="J31" s="70"/>
      <c r="K31" s="70"/>
    </row>
    <row r="32" spans="1:11" ht="27" customHeight="1" x14ac:dyDescent="0.2">
      <c r="A32" s="54"/>
      <c r="B32" s="54"/>
      <c r="D32" s="64"/>
      <c r="E32" s="64"/>
      <c r="F32" s="29"/>
      <c r="G32" s="61"/>
      <c r="H32" s="61"/>
      <c r="I32" s="61"/>
      <c r="J32" s="61"/>
      <c r="K32" s="61"/>
    </row>
    <row r="33" spans="1:12" ht="15" customHeight="1" x14ac:dyDescent="0.2">
      <c r="A33" s="54"/>
      <c r="B33" s="54"/>
      <c r="D33" s="64"/>
      <c r="E33" s="64"/>
      <c r="F33" s="29"/>
      <c r="G33" s="61"/>
      <c r="H33" s="61"/>
      <c r="I33" s="61"/>
      <c r="J33" s="61"/>
      <c r="K33" s="61"/>
    </row>
    <row r="34" spans="1:12" ht="6.75" customHeight="1" x14ac:dyDescent="0.2">
      <c r="A34" s="22"/>
      <c r="B34" s="23"/>
      <c r="C34" s="26"/>
      <c r="D34" s="26"/>
      <c r="E34" s="26"/>
      <c r="F34" s="26"/>
      <c r="G34" s="22"/>
      <c r="H34" s="22"/>
      <c r="I34" s="22"/>
      <c r="J34" s="22"/>
      <c r="K34" s="22"/>
    </row>
    <row r="35" spans="1:12" ht="12.95" customHeight="1" x14ac:dyDescent="0.2">
      <c r="A35" s="20"/>
      <c r="B35" s="20"/>
      <c r="C35" s="20"/>
      <c r="D35" s="20"/>
      <c r="E35" s="58" t="s">
        <v>58</v>
      </c>
      <c r="F35" s="67">
        <f>Instructions!B6</f>
        <v>0</v>
      </c>
      <c r="G35" s="67"/>
      <c r="H35" s="67"/>
      <c r="I35" s="20"/>
      <c r="J35" s="20"/>
      <c r="K35" s="20"/>
    </row>
    <row r="36" spans="1:12" ht="12.95" customHeight="1" x14ac:dyDescent="0.2">
      <c r="A36" s="20"/>
      <c r="B36" s="20"/>
      <c r="C36" s="20"/>
      <c r="D36" s="20"/>
      <c r="E36" s="58"/>
      <c r="F36" s="67"/>
      <c r="G36" s="67"/>
      <c r="H36" s="67"/>
      <c r="I36" s="20"/>
      <c r="J36" s="20"/>
      <c r="K36" s="20"/>
      <c r="L36" s="25"/>
    </row>
    <row r="37" spans="1:12" s="25" customFormat="1" ht="4.5" customHeight="1" x14ac:dyDescent="0.2">
      <c r="A37" s="24"/>
      <c r="B37" s="24"/>
      <c r="C37" s="24"/>
      <c r="D37" s="24"/>
      <c r="E37" s="27"/>
      <c r="F37" s="28"/>
      <c r="G37" s="28"/>
      <c r="H37" s="28"/>
      <c r="I37" s="24"/>
      <c r="J37" s="24"/>
      <c r="K37" s="24"/>
    </row>
    <row r="38" spans="1:12" ht="11.25" customHeight="1" x14ac:dyDescent="0.2">
      <c r="A38" s="53"/>
      <c r="B38" s="53"/>
      <c r="C38" s="53"/>
      <c r="D38" s="52"/>
      <c r="E38" s="52"/>
      <c r="F38" s="53"/>
      <c r="G38" s="53"/>
      <c r="H38" s="53"/>
      <c r="I38" s="52"/>
      <c r="J38" s="52"/>
      <c r="K38" s="52"/>
    </row>
    <row r="39" spans="1:12" ht="10.5" customHeight="1" x14ac:dyDescent="0.2">
      <c r="A39" s="53"/>
      <c r="B39" s="53"/>
      <c r="C39" s="53"/>
      <c r="D39" s="52"/>
      <c r="E39" s="52"/>
      <c r="F39" s="53"/>
      <c r="G39" s="53"/>
      <c r="H39" s="53"/>
      <c r="I39" s="52"/>
      <c r="J39" s="52"/>
      <c r="K39" s="52"/>
    </row>
    <row r="40" spans="1:12" ht="24" customHeight="1" x14ac:dyDescent="0.2">
      <c r="A40" s="35"/>
      <c r="B40" s="35"/>
      <c r="C40" s="35"/>
      <c r="D40" s="51"/>
      <c r="E40" s="51"/>
      <c r="F40" s="53"/>
      <c r="G40" s="53"/>
      <c r="H40" s="53"/>
      <c r="I40" s="69"/>
      <c r="J40" s="69"/>
      <c r="K40" s="69"/>
    </row>
    <row r="41" spans="1:12" ht="35.25" customHeight="1" x14ac:dyDescent="0.2">
      <c r="A41" s="63" t="e">
        <f>VLOOKUP(Instructions!B6,Sheet3!A2:F52,4,FALSE)</f>
        <v>#N/A</v>
      </c>
      <c r="B41" s="63"/>
      <c r="C41" s="70" t="e">
        <f>VLOOKUP(Instructions!B6,Sheet3!A2:F52,5,FALSE)</f>
        <v>#N/A</v>
      </c>
      <c r="D41" s="70"/>
      <c r="E41" s="70"/>
      <c r="F41" s="72" t="e">
        <f>VLOOKUP(Instructions!B6,Sheet3!A2:F52,3,FALSE)</f>
        <v>#N/A</v>
      </c>
      <c r="G41" s="72"/>
      <c r="H41" s="72"/>
      <c r="I41" s="68" t="e">
        <f>VLOOKUP(Instructions!B6,Sheet3!A2:F52,6,FALSE)</f>
        <v>#N/A</v>
      </c>
      <c r="J41" s="68"/>
      <c r="K41" s="68"/>
    </row>
    <row r="42" spans="1:12" ht="12.95" customHeight="1" x14ac:dyDescent="0.2">
      <c r="B42" s="14"/>
      <c r="D42" s="34"/>
      <c r="E42" s="34"/>
      <c r="F42" s="64"/>
      <c r="G42" s="64"/>
      <c r="H42" s="64"/>
      <c r="I42" s="36"/>
      <c r="J42" s="36"/>
      <c r="K42" s="36"/>
    </row>
    <row r="43" spans="1:12" ht="23.25" customHeight="1" x14ac:dyDescent="0.2">
      <c r="B43" s="14"/>
      <c r="D43" s="34"/>
      <c r="E43" s="34"/>
      <c r="F43" s="64"/>
      <c r="G43" s="64"/>
      <c r="H43" s="64"/>
      <c r="I43" s="36"/>
      <c r="J43" s="36"/>
      <c r="K43" s="36"/>
    </row>
    <row r="44" spans="1:12" ht="6.75" customHeight="1" x14ac:dyDescent="0.2">
      <c r="B44" s="14"/>
      <c r="F44" s="64"/>
      <c r="G44" s="64"/>
      <c r="H44" s="64"/>
    </row>
    <row r="45" spans="1:12" ht="12.95" customHeight="1" x14ac:dyDescent="0.2">
      <c r="B45" s="14"/>
      <c r="C45" s="14"/>
      <c r="D45" s="14"/>
    </row>
    <row r="46" spans="1:12" ht="12.95" customHeight="1" x14ac:dyDescent="0.2">
      <c r="B46" s="14"/>
    </row>
    <row r="47" spans="1:12" ht="12.95" customHeight="1" x14ac:dyDescent="0.2">
      <c r="B47" s="14"/>
    </row>
    <row r="48" spans="1:12" ht="12.95" customHeight="1" x14ac:dyDescent="0.2">
      <c r="B48" s="14"/>
    </row>
    <row r="49" spans="2:2" ht="12.95" customHeight="1" x14ac:dyDescent="0.2">
      <c r="B49" s="14"/>
    </row>
    <row r="50" spans="2:2" ht="12.95" customHeight="1" x14ac:dyDescent="0.2">
      <c r="B50" s="14"/>
    </row>
    <row r="51" spans="2:2" ht="12.95" customHeight="1" x14ac:dyDescent="0.2">
      <c r="B51" s="14"/>
    </row>
    <row r="52" spans="2:2" x14ac:dyDescent="0.2">
      <c r="B52" s="14"/>
    </row>
    <row r="53" spans="2:2" x14ac:dyDescent="0.2">
      <c r="B53" s="14"/>
    </row>
    <row r="54" spans="2:2" x14ac:dyDescent="0.2">
      <c r="B54" s="14"/>
    </row>
    <row r="55" spans="2:2" x14ac:dyDescent="0.2">
      <c r="B55" s="14"/>
    </row>
  </sheetData>
  <sheetProtection selectLockedCells="1" selectUnlockedCells="1"/>
  <mergeCells count="27">
    <mergeCell ref="A41:B41"/>
    <mergeCell ref="F42:H44"/>
    <mergeCell ref="D32:E33"/>
    <mergeCell ref="A26:K27"/>
    <mergeCell ref="F35:H36"/>
    <mergeCell ref="F41:H41"/>
    <mergeCell ref="I40:K40"/>
    <mergeCell ref="I38:K39"/>
    <mergeCell ref="I31:K31"/>
    <mergeCell ref="I41:K41"/>
    <mergeCell ref="C41:E41"/>
    <mergeCell ref="C31:E31"/>
    <mergeCell ref="F31:H31"/>
    <mergeCell ref="A25:K25"/>
    <mergeCell ref="D40:E40"/>
    <mergeCell ref="D38:E39"/>
    <mergeCell ref="A38:C39"/>
    <mergeCell ref="F38:H40"/>
    <mergeCell ref="A32:B33"/>
    <mergeCell ref="A29:B30"/>
    <mergeCell ref="A31:B31"/>
    <mergeCell ref="E35:E36"/>
    <mergeCell ref="C29:F30"/>
    <mergeCell ref="I29:K30"/>
    <mergeCell ref="I32:K33"/>
    <mergeCell ref="G29:H30"/>
    <mergeCell ref="G32:H33"/>
  </mergeCells>
  <pageMargins left="0.28125" right="0.25" top="0" bottom="0" header="0.3" footer="0.3"/>
  <pageSetup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election activeCell="F50" sqref="F50"/>
    </sheetView>
  </sheetViews>
  <sheetFormatPr defaultColWidth="9.140625" defaultRowHeight="12.75" x14ac:dyDescent="0.2"/>
  <cols>
    <col min="1" max="1" width="17.5703125" style="1" customWidth="1"/>
    <col min="2" max="2" width="25.42578125" style="1" customWidth="1"/>
    <col min="3" max="3" width="21.85546875" style="1" customWidth="1"/>
    <col min="4" max="4" width="22.7109375" style="3" customWidth="1"/>
    <col min="5" max="5" width="21.7109375" style="2" customWidth="1"/>
    <col min="6" max="6" width="26.85546875" style="1" customWidth="1"/>
    <col min="7" max="8" width="9.140625" style="1"/>
    <col min="9" max="9" width="9.28515625" style="1" customWidth="1"/>
    <col min="10" max="16384" width="9.140625" style="1"/>
  </cols>
  <sheetData>
    <row r="1" spans="1:12" x14ac:dyDescent="0.2">
      <c r="A1" s="4" t="s">
        <v>0</v>
      </c>
      <c r="B1" s="4" t="s">
        <v>54</v>
      </c>
      <c r="C1" s="4" t="s">
        <v>55</v>
      </c>
      <c r="D1" s="6" t="s">
        <v>1</v>
      </c>
      <c r="E1" s="5" t="s">
        <v>2</v>
      </c>
      <c r="F1" s="4" t="s">
        <v>56</v>
      </c>
      <c r="H1" s="4"/>
      <c r="I1" s="7"/>
      <c r="J1" s="7"/>
      <c r="K1" s="4"/>
      <c r="L1" s="4"/>
    </row>
    <row r="2" spans="1:12" x14ac:dyDescent="0.2">
      <c r="A2" s="8" t="s">
        <v>3</v>
      </c>
      <c r="B2" s="3">
        <v>892753</v>
      </c>
      <c r="C2" s="10">
        <v>0.10226</v>
      </c>
      <c r="D2" s="3">
        <v>91290</v>
      </c>
      <c r="E2" s="2">
        <v>0.26</v>
      </c>
      <c r="F2" s="11">
        <v>7.7999999999999996E-3</v>
      </c>
      <c r="I2" s="9"/>
      <c r="J2" s="8"/>
    </row>
    <row r="3" spans="1:12" x14ac:dyDescent="0.2">
      <c r="A3" s="8" t="s">
        <v>4</v>
      </c>
      <c r="B3" s="3">
        <v>176799</v>
      </c>
      <c r="C3" s="10">
        <v>0.21321999999999999</v>
      </c>
      <c r="D3" s="3">
        <v>37697</v>
      </c>
      <c r="E3" s="2">
        <v>0.33</v>
      </c>
      <c r="F3" s="11">
        <v>4.1000000000000002E-2</v>
      </c>
      <c r="I3" s="9"/>
      <c r="J3" s="8"/>
    </row>
    <row r="4" spans="1:12" x14ac:dyDescent="0.2">
      <c r="A4" s="8" t="s">
        <v>5</v>
      </c>
      <c r="B4" s="3">
        <v>1739041</v>
      </c>
      <c r="C4" s="10">
        <v>0.15053</v>
      </c>
      <c r="D4" s="3">
        <v>261776</v>
      </c>
      <c r="E4" s="2">
        <v>0.48</v>
      </c>
      <c r="F4" s="11">
        <v>2.2599999999999999E-2</v>
      </c>
      <c r="I4" s="9"/>
      <c r="J4" s="8"/>
    </row>
    <row r="5" spans="1:12" x14ac:dyDescent="0.2">
      <c r="A5" s="8" t="s">
        <v>6</v>
      </c>
      <c r="B5" s="3">
        <v>948181</v>
      </c>
      <c r="C5" s="10">
        <v>8.1460000000000005E-2</v>
      </c>
      <c r="D5" s="3">
        <v>77241</v>
      </c>
      <c r="E5" s="2">
        <v>0.4</v>
      </c>
      <c r="F5" s="11">
        <v>8.0999999999999996E-3</v>
      </c>
      <c r="I5" s="9"/>
      <c r="J5" s="8"/>
    </row>
    <row r="6" spans="1:12" x14ac:dyDescent="0.2">
      <c r="A6" s="8" t="s">
        <v>7</v>
      </c>
      <c r="B6" s="3">
        <v>12405352</v>
      </c>
      <c r="C6" s="10">
        <v>0.23044000000000001</v>
      </c>
      <c r="D6" s="3">
        <v>2858637</v>
      </c>
      <c r="E6" s="2">
        <v>0.64</v>
      </c>
      <c r="F6" s="11">
        <v>3.1699999999999999E-2</v>
      </c>
      <c r="I6" s="9"/>
      <c r="J6" s="8"/>
    </row>
    <row r="7" spans="1:12" x14ac:dyDescent="0.2">
      <c r="A7" s="8" t="s">
        <v>8</v>
      </c>
      <c r="B7" s="3">
        <v>1387165</v>
      </c>
      <c r="C7" s="10">
        <v>0.24110000000000001</v>
      </c>
      <c r="D7" s="3">
        <v>334449</v>
      </c>
      <c r="E7" s="2">
        <v>0.56000000000000005</v>
      </c>
      <c r="F7" s="11">
        <v>3.0099999999999998E-2</v>
      </c>
      <c r="I7" s="9"/>
      <c r="J7" s="8"/>
    </row>
    <row r="8" spans="1:12" x14ac:dyDescent="0.2">
      <c r="A8" s="8" t="s">
        <v>9</v>
      </c>
      <c r="B8" s="3">
        <v>761310</v>
      </c>
      <c r="C8" s="10">
        <v>0.30797999999999998</v>
      </c>
      <c r="D8" s="3">
        <v>234465</v>
      </c>
      <c r="E8" s="2">
        <v>0.63</v>
      </c>
      <c r="F8" s="11">
        <v>2.64E-2</v>
      </c>
      <c r="I8" s="9"/>
      <c r="J8" s="8"/>
    </row>
    <row r="9" spans="1:12" x14ac:dyDescent="0.2">
      <c r="A9" s="8" t="s">
        <v>10</v>
      </c>
      <c r="B9" s="3">
        <v>241664</v>
      </c>
      <c r="C9" s="10">
        <v>8.4959999999999994E-2</v>
      </c>
      <c r="D9" s="3">
        <v>20532</v>
      </c>
      <c r="E9" s="2">
        <v>0.41</v>
      </c>
      <c r="F9" s="11">
        <v>5.3E-3</v>
      </c>
      <c r="I9" s="9"/>
      <c r="J9" s="8"/>
    </row>
    <row r="10" spans="1:12" x14ac:dyDescent="0.2">
      <c r="A10" s="8" t="s">
        <v>11</v>
      </c>
      <c r="B10" s="3">
        <v>264849</v>
      </c>
      <c r="C10" s="10">
        <v>0.36212</v>
      </c>
      <c r="D10" s="3">
        <v>95907</v>
      </c>
      <c r="E10" s="2">
        <v>0.54</v>
      </c>
      <c r="F10" s="11">
        <v>3.4299999999999997E-2</v>
      </c>
      <c r="I10" s="9"/>
      <c r="J10" s="8"/>
    </row>
    <row r="11" spans="1:12" x14ac:dyDescent="0.2">
      <c r="A11" s="8" t="s">
        <v>12</v>
      </c>
      <c r="B11" s="3">
        <v>4337514</v>
      </c>
      <c r="C11" s="10">
        <v>0.13091</v>
      </c>
      <c r="D11" s="3">
        <v>567805</v>
      </c>
      <c r="E11" s="2">
        <v>0.41</v>
      </c>
      <c r="F11" s="11">
        <v>1.6400000000000001E-2</v>
      </c>
      <c r="I11" s="9"/>
      <c r="J11" s="8"/>
    </row>
    <row r="12" spans="1:12" x14ac:dyDescent="0.2">
      <c r="A12" s="8" t="s">
        <v>13</v>
      </c>
      <c r="B12" s="3">
        <v>1755450</v>
      </c>
      <c r="C12" s="10">
        <v>7.2239999999999999E-2</v>
      </c>
      <c r="D12" s="3">
        <v>126806</v>
      </c>
      <c r="E12" s="2">
        <v>0.28000000000000003</v>
      </c>
      <c r="F12" s="11">
        <v>5.0000000000000001E-3</v>
      </c>
      <c r="I12" s="9"/>
      <c r="J12" s="8"/>
    </row>
    <row r="13" spans="1:12" x14ac:dyDescent="0.2">
      <c r="A13" s="8" t="s">
        <v>14</v>
      </c>
      <c r="B13" s="3">
        <v>345975</v>
      </c>
      <c r="C13" s="10">
        <v>0.24756</v>
      </c>
      <c r="D13" s="3">
        <v>85648</v>
      </c>
      <c r="E13" s="2">
        <v>0.56000000000000005</v>
      </c>
      <c r="F13" s="11">
        <v>3.85E-2</v>
      </c>
      <c r="I13" s="9"/>
      <c r="J13" s="8"/>
    </row>
    <row r="14" spans="1:12" x14ac:dyDescent="0.2">
      <c r="A14" s="8" t="s">
        <v>15</v>
      </c>
      <c r="B14" s="3">
        <v>299841</v>
      </c>
      <c r="C14" s="10">
        <v>0.14061000000000001</v>
      </c>
      <c r="D14" s="3">
        <v>42162</v>
      </c>
      <c r="E14" s="2">
        <v>0.25</v>
      </c>
      <c r="F14" s="11">
        <v>1.77E-2</v>
      </c>
      <c r="I14" s="9"/>
      <c r="J14" s="8"/>
    </row>
    <row r="15" spans="1:12" x14ac:dyDescent="0.2">
      <c r="A15" s="8" t="s">
        <v>16</v>
      </c>
      <c r="B15" s="3">
        <v>3065331</v>
      </c>
      <c r="C15" s="10">
        <v>0.24631</v>
      </c>
      <c r="D15" s="3">
        <v>755030</v>
      </c>
      <c r="E15" s="2">
        <v>0.6</v>
      </c>
      <c r="F15" s="11">
        <v>1.7899999999999999E-2</v>
      </c>
      <c r="I15" s="9"/>
      <c r="J15" s="8"/>
    </row>
    <row r="16" spans="1:12" x14ac:dyDescent="0.2">
      <c r="A16" s="8" t="s">
        <v>17</v>
      </c>
      <c r="B16" s="3">
        <v>1508219</v>
      </c>
      <c r="C16" s="10">
        <v>0.16850000000000001</v>
      </c>
      <c r="D16" s="3">
        <v>254130</v>
      </c>
      <c r="E16" s="2">
        <v>0.54</v>
      </c>
      <c r="F16" s="11">
        <v>1.4800000000000001E-2</v>
      </c>
      <c r="I16" s="9"/>
      <c r="J16" s="8"/>
    </row>
    <row r="17" spans="1:10" x14ac:dyDescent="0.2">
      <c r="A17" s="8" t="s">
        <v>18</v>
      </c>
      <c r="B17" s="3">
        <v>622071</v>
      </c>
      <c r="C17" s="10">
        <v>0.14019999999999999</v>
      </c>
      <c r="D17" s="3">
        <v>87213</v>
      </c>
      <c r="E17" s="2">
        <v>0.46</v>
      </c>
      <c r="F17" s="11">
        <v>1.2800000000000001E-2</v>
      </c>
      <c r="I17" s="9"/>
      <c r="J17" s="8"/>
    </row>
    <row r="18" spans="1:10" x14ac:dyDescent="0.2">
      <c r="A18" s="8" t="s">
        <v>19</v>
      </c>
      <c r="B18" s="3">
        <v>408885</v>
      </c>
      <c r="C18" s="10">
        <v>0.14452000000000001</v>
      </c>
      <c r="D18" s="3">
        <v>59092</v>
      </c>
      <c r="E18" s="2">
        <v>0.3</v>
      </c>
      <c r="F18" s="11">
        <v>8.6999999999999994E-3</v>
      </c>
      <c r="I18" s="9"/>
      <c r="J18" s="8"/>
    </row>
    <row r="19" spans="1:10" x14ac:dyDescent="0.2">
      <c r="A19" s="8" t="s">
        <v>20</v>
      </c>
      <c r="B19" s="3">
        <v>1230475</v>
      </c>
      <c r="C19" s="10">
        <v>0.16689999999999999</v>
      </c>
      <c r="D19" s="3">
        <v>205372</v>
      </c>
      <c r="E19" s="2">
        <v>0.48</v>
      </c>
      <c r="F19" s="11">
        <v>1.5800000000000002E-2</v>
      </c>
      <c r="I19" s="9"/>
      <c r="J19" s="8"/>
    </row>
    <row r="20" spans="1:10" x14ac:dyDescent="0.2">
      <c r="A20" s="8" t="s">
        <v>21</v>
      </c>
      <c r="B20" s="3">
        <v>1415385</v>
      </c>
      <c r="C20" s="10">
        <v>0.14149999999999999</v>
      </c>
      <c r="D20" s="3">
        <v>200271</v>
      </c>
      <c r="E20" s="2">
        <v>0.52</v>
      </c>
      <c r="F20" s="11">
        <v>9.1000000000000004E-3</v>
      </c>
      <c r="I20" s="9"/>
      <c r="J20" s="8"/>
    </row>
    <row r="21" spans="1:10" x14ac:dyDescent="0.2">
      <c r="A21" s="8" t="s">
        <v>22</v>
      </c>
      <c r="B21" s="3">
        <v>269428</v>
      </c>
      <c r="C21" s="10">
        <v>0.15831999999999999</v>
      </c>
      <c r="D21" s="3">
        <v>42657</v>
      </c>
      <c r="E21" s="2">
        <v>0.23</v>
      </c>
      <c r="F21" s="11">
        <v>1.4200000000000001E-2</v>
      </c>
      <c r="I21" s="9"/>
      <c r="J21" s="8"/>
    </row>
    <row r="22" spans="1:10" x14ac:dyDescent="0.2">
      <c r="A22" s="8" t="s">
        <v>23</v>
      </c>
      <c r="B22" s="3">
        <v>1281890</v>
      </c>
      <c r="C22" s="10">
        <v>0.11811000000000001</v>
      </c>
      <c r="D22" s="3">
        <v>151409</v>
      </c>
      <c r="E22" s="2">
        <v>0.48</v>
      </c>
      <c r="F22" s="11">
        <v>1.5100000000000001E-2</v>
      </c>
      <c r="I22" s="9"/>
      <c r="J22" s="8"/>
    </row>
    <row r="23" spans="1:10" x14ac:dyDescent="0.2">
      <c r="A23" s="8" t="s">
        <v>24</v>
      </c>
      <c r="B23" s="3">
        <v>1655529</v>
      </c>
      <c r="C23" s="10">
        <v>0.21956000000000001</v>
      </c>
      <c r="D23" s="3">
        <v>363484</v>
      </c>
      <c r="E23" s="2">
        <v>0.48</v>
      </c>
      <c r="F23" s="11">
        <v>1.66E-2</v>
      </c>
      <c r="I23" s="9"/>
      <c r="J23" s="8"/>
    </row>
    <row r="24" spans="1:10" x14ac:dyDescent="0.2">
      <c r="A24" s="8" t="s">
        <v>25</v>
      </c>
      <c r="B24" s="3">
        <v>2330154</v>
      </c>
      <c r="C24" s="10">
        <v>0.15522</v>
      </c>
      <c r="D24" s="3">
        <v>361685</v>
      </c>
      <c r="E24" s="2">
        <v>0.54</v>
      </c>
      <c r="F24" s="11">
        <v>1.5299999999999999E-2</v>
      </c>
      <c r="I24" s="9"/>
      <c r="J24" s="8"/>
    </row>
    <row r="25" spans="1:10" x14ac:dyDescent="0.2">
      <c r="A25" s="8" t="s">
        <v>26</v>
      </c>
      <c r="B25" s="3">
        <v>1049566</v>
      </c>
      <c r="C25" s="10">
        <v>7.7020000000000005E-2</v>
      </c>
      <c r="D25" s="3">
        <v>80835</v>
      </c>
      <c r="E25" s="2">
        <v>0.46</v>
      </c>
      <c r="F25" s="11">
        <v>5.7000000000000002E-3</v>
      </c>
      <c r="I25" s="9"/>
      <c r="J25" s="8"/>
    </row>
    <row r="26" spans="1:10" x14ac:dyDescent="0.2">
      <c r="A26" s="8" t="s">
        <v>27</v>
      </c>
      <c r="B26" s="3">
        <v>684094</v>
      </c>
      <c r="C26" s="10">
        <v>0.13259000000000001</v>
      </c>
      <c r="D26" s="3">
        <v>90704</v>
      </c>
      <c r="E26" s="2">
        <v>0.31</v>
      </c>
      <c r="F26" s="11">
        <v>5.7000000000000002E-3</v>
      </c>
      <c r="I26" s="9"/>
      <c r="J26" s="8"/>
    </row>
    <row r="27" spans="1:10" x14ac:dyDescent="0.2">
      <c r="A27" s="8" t="s">
        <v>28</v>
      </c>
      <c r="B27" s="3">
        <v>976256</v>
      </c>
      <c r="C27" s="10">
        <v>0.24809999999999999</v>
      </c>
      <c r="D27" s="3">
        <v>242205</v>
      </c>
      <c r="E27" s="2">
        <v>0.46</v>
      </c>
      <c r="F27" s="11">
        <v>1.9599999999999999E-2</v>
      </c>
      <c r="I27" s="9"/>
      <c r="J27" s="8"/>
    </row>
    <row r="28" spans="1:10" x14ac:dyDescent="0.2">
      <c r="A28" s="8" t="s">
        <v>29</v>
      </c>
      <c r="B28" s="3">
        <v>245360</v>
      </c>
      <c r="C28" s="10">
        <v>0.14341999999999999</v>
      </c>
      <c r="D28" s="3">
        <v>35189</v>
      </c>
      <c r="E28" s="2">
        <v>0.33</v>
      </c>
      <c r="F28" s="11">
        <v>1.66E-2</v>
      </c>
      <c r="I28" s="9"/>
      <c r="J28" s="8"/>
    </row>
    <row r="29" spans="1:10" x14ac:dyDescent="0.2">
      <c r="A29" s="8" t="s">
        <v>30</v>
      </c>
      <c r="B29" s="3">
        <v>243657</v>
      </c>
      <c r="C29" s="10">
        <v>0.1012</v>
      </c>
      <c r="D29" s="3">
        <v>24657</v>
      </c>
      <c r="E29" s="2">
        <v>0.28999999999999998</v>
      </c>
      <c r="F29" s="11">
        <v>7.1000000000000004E-3</v>
      </c>
      <c r="I29" s="9"/>
      <c r="J29" s="8"/>
    </row>
    <row r="30" spans="1:10" x14ac:dyDescent="0.2">
      <c r="A30" s="8" t="s">
        <v>31</v>
      </c>
      <c r="B30" s="3">
        <v>623574</v>
      </c>
      <c r="C30" s="10">
        <v>6.3039999999999999E-2</v>
      </c>
      <c r="D30" s="3">
        <v>39307</v>
      </c>
      <c r="E30" s="2">
        <v>0.44</v>
      </c>
      <c r="F30" s="11">
        <v>6.4999999999999997E-3</v>
      </c>
      <c r="I30" s="9"/>
      <c r="J30" s="8"/>
    </row>
    <row r="31" spans="1:10" x14ac:dyDescent="0.2">
      <c r="A31" s="8" t="s">
        <v>32</v>
      </c>
      <c r="B31" s="3">
        <v>191363</v>
      </c>
      <c r="C31" s="10">
        <v>0.14263000000000001</v>
      </c>
      <c r="D31" s="3">
        <v>27295</v>
      </c>
      <c r="E31" s="2">
        <v>0.31</v>
      </c>
      <c r="F31" s="11">
        <v>9.5999999999999992E-3</v>
      </c>
      <c r="I31" s="9"/>
      <c r="J31" s="8"/>
    </row>
    <row r="32" spans="1:10" x14ac:dyDescent="0.2">
      <c r="A32" s="8" t="s">
        <v>33</v>
      </c>
      <c r="B32" s="3">
        <v>1795251</v>
      </c>
      <c r="C32" s="10">
        <v>0.15601000000000001</v>
      </c>
      <c r="D32" s="3">
        <v>280074</v>
      </c>
      <c r="E32" s="2">
        <v>0.55000000000000004</v>
      </c>
      <c r="F32" s="11">
        <v>9.5999999999999992E-3</v>
      </c>
      <c r="I32" s="9"/>
      <c r="J32" s="8"/>
    </row>
    <row r="33" spans="1:10" x14ac:dyDescent="0.2">
      <c r="A33" s="8" t="s">
        <v>34</v>
      </c>
      <c r="B33" s="3">
        <v>775020</v>
      </c>
      <c r="C33" s="10">
        <v>0.17236000000000001</v>
      </c>
      <c r="D33" s="3">
        <v>133583</v>
      </c>
      <c r="E33" s="2">
        <v>0.42</v>
      </c>
      <c r="F33" s="11">
        <v>2.0299999999999999E-2</v>
      </c>
      <c r="I33" s="9"/>
      <c r="J33" s="8"/>
    </row>
    <row r="34" spans="1:10" x14ac:dyDescent="0.2">
      <c r="A34" s="8" t="s">
        <v>35</v>
      </c>
      <c r="B34" s="3">
        <v>6420227</v>
      </c>
      <c r="C34" s="10">
        <v>0.16969000000000001</v>
      </c>
      <c r="D34" s="3">
        <v>1089421</v>
      </c>
      <c r="E34" s="2">
        <v>0.53</v>
      </c>
      <c r="F34" s="11">
        <v>1.7000000000000001E-2</v>
      </c>
      <c r="I34" s="9"/>
      <c r="J34" s="8"/>
    </row>
    <row r="35" spans="1:10" x14ac:dyDescent="0.2">
      <c r="A35" s="8" t="s">
        <v>36</v>
      </c>
      <c r="B35" s="3">
        <v>2084900</v>
      </c>
      <c r="C35" s="10">
        <v>6.1629999999999997E-2</v>
      </c>
      <c r="D35" s="3">
        <v>128491</v>
      </c>
      <c r="E35" s="2">
        <v>0.25</v>
      </c>
      <c r="F35" s="11">
        <v>5.4000000000000003E-3</v>
      </c>
      <c r="I35" s="9"/>
      <c r="J35" s="8"/>
    </row>
    <row r="36" spans="1:10" x14ac:dyDescent="0.2">
      <c r="A36" s="8" t="s">
        <v>37</v>
      </c>
      <c r="B36" s="3">
        <v>94681</v>
      </c>
      <c r="C36" s="10">
        <v>0.11555</v>
      </c>
      <c r="D36" s="3">
        <v>10940</v>
      </c>
      <c r="E36" s="2">
        <v>0.27</v>
      </c>
      <c r="F36" s="11">
        <v>6.7000000000000002E-3</v>
      </c>
      <c r="I36" s="9"/>
      <c r="J36" s="8"/>
    </row>
    <row r="37" spans="1:10" x14ac:dyDescent="0.2">
      <c r="A37" s="8" t="s">
        <v>38</v>
      </c>
      <c r="B37" s="3">
        <v>2910351</v>
      </c>
      <c r="C37" s="10">
        <v>0.13236000000000001</v>
      </c>
      <c r="D37" s="3">
        <v>385209</v>
      </c>
      <c r="E37" s="2">
        <v>0.57999999999999996</v>
      </c>
      <c r="F37" s="11">
        <v>8.0000000000000002E-3</v>
      </c>
      <c r="I37" s="9"/>
      <c r="J37" s="8"/>
    </row>
    <row r="38" spans="1:10" x14ac:dyDescent="0.2">
      <c r="A38" s="8" t="s">
        <v>39</v>
      </c>
      <c r="B38" s="3">
        <v>804355</v>
      </c>
      <c r="C38" s="10">
        <v>8.6080000000000004E-2</v>
      </c>
      <c r="D38" s="3">
        <v>69237</v>
      </c>
      <c r="E38" s="2">
        <v>0.34</v>
      </c>
      <c r="F38" s="11">
        <v>9.9000000000000008E-3</v>
      </c>
      <c r="I38" s="9"/>
      <c r="J38" s="8"/>
    </row>
    <row r="39" spans="1:10" x14ac:dyDescent="0.2">
      <c r="A39" s="8" t="s">
        <v>40</v>
      </c>
      <c r="B39" s="3">
        <v>986111</v>
      </c>
      <c r="C39" s="10">
        <v>0.22549</v>
      </c>
      <c r="D39" s="3">
        <v>222355</v>
      </c>
      <c r="E39" s="2">
        <v>0.57999999999999996</v>
      </c>
      <c r="F39" s="11">
        <v>3.6700000000000003E-2</v>
      </c>
      <c r="I39" s="9"/>
      <c r="J39" s="8"/>
    </row>
    <row r="40" spans="1:10" x14ac:dyDescent="0.2">
      <c r="A40" s="8" t="s">
        <v>41</v>
      </c>
      <c r="B40" s="3">
        <v>2918260</v>
      </c>
      <c r="C40" s="10">
        <v>0.13630999999999999</v>
      </c>
      <c r="D40" s="3">
        <v>397783</v>
      </c>
      <c r="E40" s="2">
        <v>0.51</v>
      </c>
      <c r="F40" s="11">
        <v>9.5999999999999992E-3</v>
      </c>
      <c r="I40" s="9"/>
      <c r="J40" s="8"/>
    </row>
    <row r="41" spans="1:10" x14ac:dyDescent="0.2">
      <c r="A41" s="8" t="s">
        <v>42</v>
      </c>
      <c r="B41" s="3">
        <v>300924</v>
      </c>
      <c r="C41" s="10">
        <v>0.31175000000000003</v>
      </c>
      <c r="D41" s="3">
        <v>93813</v>
      </c>
      <c r="E41" s="2">
        <v>0.56999999999999995</v>
      </c>
      <c r="F41" s="11">
        <v>3.4299999999999997E-2</v>
      </c>
      <c r="I41" s="9"/>
      <c r="J41" s="8"/>
    </row>
    <row r="42" spans="1:10" x14ac:dyDescent="0.2">
      <c r="A42" s="8" t="s">
        <v>43</v>
      </c>
      <c r="B42" s="3">
        <v>1032898</v>
      </c>
      <c r="C42" s="10">
        <v>0.12853999999999999</v>
      </c>
      <c r="D42" s="3">
        <v>132771</v>
      </c>
      <c r="E42" s="2">
        <v>0.35</v>
      </c>
      <c r="F42" s="11">
        <v>1.26E-2</v>
      </c>
      <c r="I42" s="9"/>
      <c r="J42" s="8"/>
    </row>
    <row r="43" spans="1:10" x14ac:dyDescent="0.2">
      <c r="A43" s="8" t="s">
        <v>44</v>
      </c>
      <c r="B43" s="3">
        <v>119956</v>
      </c>
      <c r="C43" s="10">
        <v>0.15240999999999999</v>
      </c>
      <c r="D43" s="3">
        <v>18283</v>
      </c>
      <c r="E43" s="2">
        <v>0.26</v>
      </c>
      <c r="F43" s="11">
        <v>1.24E-2</v>
      </c>
      <c r="I43" s="9"/>
      <c r="J43" s="8"/>
    </row>
    <row r="44" spans="1:10" x14ac:dyDescent="0.2">
      <c r="A44" s="8" t="s">
        <v>45</v>
      </c>
      <c r="B44" s="3">
        <v>1636770</v>
      </c>
      <c r="C44" s="10">
        <v>8.3489999999999995E-2</v>
      </c>
      <c r="D44" s="3">
        <v>136656</v>
      </c>
      <c r="E44" s="2">
        <v>0.34</v>
      </c>
      <c r="F44" s="11">
        <v>6.4999999999999997E-3</v>
      </c>
      <c r="I44" s="9"/>
      <c r="J44" s="8"/>
    </row>
    <row r="45" spans="1:10" x14ac:dyDescent="0.2">
      <c r="A45" s="8" t="s">
        <v>46</v>
      </c>
      <c r="B45" s="3">
        <v>4799893</v>
      </c>
      <c r="C45" s="10">
        <v>7.7740000000000004E-2</v>
      </c>
      <c r="D45" s="3">
        <v>373139</v>
      </c>
      <c r="E45" s="2">
        <v>0.28999999999999998</v>
      </c>
      <c r="F45" s="11">
        <v>7.1999999999999998E-3</v>
      </c>
      <c r="I45" s="9"/>
      <c r="J45" s="8"/>
    </row>
    <row r="46" spans="1:10" x14ac:dyDescent="0.2">
      <c r="A46" s="8" t="s">
        <v>47</v>
      </c>
      <c r="B46" s="3">
        <v>311117</v>
      </c>
      <c r="C46" s="10">
        <v>8.7330000000000005E-2</v>
      </c>
      <c r="D46" s="3">
        <v>27169</v>
      </c>
      <c r="E46" s="2">
        <v>0.18</v>
      </c>
      <c r="F46" s="11">
        <v>1.2E-2</v>
      </c>
      <c r="I46" s="9"/>
      <c r="J46" s="8"/>
    </row>
    <row r="47" spans="1:10" x14ac:dyDescent="0.2">
      <c r="A47" s="8" t="s">
        <v>48</v>
      </c>
      <c r="B47" s="3">
        <v>169092</v>
      </c>
      <c r="C47" s="10">
        <v>0.29865999999999998</v>
      </c>
      <c r="D47" s="3">
        <v>50501</v>
      </c>
      <c r="E47" s="2">
        <v>0.28999999999999998</v>
      </c>
      <c r="F47" s="11">
        <v>2.4400000000000002E-2</v>
      </c>
      <c r="I47" s="9"/>
      <c r="J47" s="8"/>
    </row>
    <row r="48" spans="1:10" x14ac:dyDescent="0.2">
      <c r="A48" s="8" t="s">
        <v>49</v>
      </c>
      <c r="B48" s="3">
        <v>993220</v>
      </c>
      <c r="C48" s="10">
        <v>7.3730000000000004E-2</v>
      </c>
      <c r="D48" s="3">
        <v>73233</v>
      </c>
      <c r="E48" s="2">
        <v>0.24</v>
      </c>
      <c r="F48" s="11">
        <v>3.8999999999999998E-3</v>
      </c>
      <c r="I48" s="9"/>
      <c r="J48" s="8"/>
    </row>
    <row r="49" spans="1:10" x14ac:dyDescent="0.2">
      <c r="A49" s="8" t="s">
        <v>50</v>
      </c>
      <c r="B49" s="3">
        <v>1818225</v>
      </c>
      <c r="C49" s="10">
        <v>0.34564</v>
      </c>
      <c r="D49" s="3">
        <v>628450</v>
      </c>
      <c r="E49" s="2">
        <v>0.61</v>
      </c>
      <c r="F49" s="11">
        <v>5.62E-2</v>
      </c>
      <c r="I49" s="9"/>
      <c r="J49" s="8"/>
    </row>
    <row r="50" spans="1:10" x14ac:dyDescent="0.2">
      <c r="A50" s="8" t="s">
        <v>51</v>
      </c>
      <c r="B50" s="3">
        <v>567064</v>
      </c>
      <c r="C50" s="10">
        <v>0.28334999999999999</v>
      </c>
      <c r="D50" s="3">
        <v>160678</v>
      </c>
      <c r="E50" s="2">
        <v>0.37</v>
      </c>
      <c r="F50" s="11">
        <v>2.5999999999999999E-2</v>
      </c>
      <c r="I50" s="9"/>
      <c r="J50" s="8"/>
    </row>
    <row r="51" spans="1:10" x14ac:dyDescent="0.2">
      <c r="A51" s="8" t="s">
        <v>52</v>
      </c>
      <c r="B51" s="3">
        <v>1037863</v>
      </c>
      <c r="C51" s="10">
        <v>0.18029999999999999</v>
      </c>
      <c r="D51" s="3">
        <v>187131</v>
      </c>
      <c r="E51" s="2">
        <v>0.62</v>
      </c>
      <c r="F51" s="11">
        <v>2.0299999999999999E-2</v>
      </c>
      <c r="I51" s="9"/>
      <c r="J51" s="8"/>
    </row>
    <row r="52" spans="1:10" x14ac:dyDescent="0.2">
      <c r="A52" s="8" t="s">
        <v>53</v>
      </c>
      <c r="B52" s="3">
        <v>61925</v>
      </c>
      <c r="C52" s="10">
        <v>4.2049999999999997E-2</v>
      </c>
      <c r="D52" s="3">
        <v>2604</v>
      </c>
      <c r="E52" s="2">
        <v>0.15</v>
      </c>
      <c r="F52" s="11">
        <v>3.0000000000000001E-3</v>
      </c>
      <c r="I52" s="9"/>
      <c r="J52" s="8"/>
    </row>
  </sheetData>
  <sortState ref="K2:L146">
    <sortCondition ref="K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Final Impact Statement</vt:lpstr>
      <vt:lpstr>Sheet3</vt:lpstr>
      <vt:lpstr>'Final Impact Statement'!Print_Area</vt:lpstr>
      <vt:lpstr>select_state</vt:lpstr>
      <vt:lpstr>State_D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Crowley</dc:creator>
  <cp:lastModifiedBy>Bradley Corallo</cp:lastModifiedBy>
  <cp:lastPrinted>2018-06-15T13:27:25Z</cp:lastPrinted>
  <dcterms:created xsi:type="dcterms:W3CDTF">2016-12-27T22:05:50Z</dcterms:created>
  <dcterms:modified xsi:type="dcterms:W3CDTF">2018-06-15T14:18:04Z</dcterms:modified>
</cp:coreProperties>
</file>