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6105" firstSheet="4" activeTab="6"/>
  </bookViews>
  <sheets>
    <sheet name="Balance Sheet" sheetId="6" r:id="rId1"/>
    <sheet name="Income Statement" sheetId="5" r:id="rId2"/>
    <sheet name="Scholarship Detail" sheetId="4" r:id="rId3"/>
    <sheet name="Savings Detail" sheetId="3" r:id="rId4"/>
    <sheet name="Checking Detail" sheetId="2" r:id="rId5"/>
    <sheet name="Checking Reoncilliation" sheetId="1" r:id="rId6"/>
    <sheet name="Accounts Rec" sheetId="10" r:id="rId7"/>
    <sheet name="Budget to Date" sheetId="7" r:id="rId8"/>
    <sheet name="John Jay" sheetId="8" r:id="rId9"/>
    <sheet name="Annual Conference" sheetId="9" r:id="rId10"/>
  </sheets>
  <definedNames>
    <definedName name="_xlnm.Print_Titles" localSheetId="6">'Accounts Rec'!$A:$B,'Accounts Rec'!$1:$1</definedName>
    <definedName name="_xlnm.Print_Titles" localSheetId="0">'Balance Sheet'!$A:$E,'Balance Sheet'!$1:$1</definedName>
    <definedName name="_xlnm.Print_Titles" localSheetId="4">'Checking Detail'!$A:$D,'Checking Detail'!$1:$1</definedName>
    <definedName name="_xlnm.Print_Titles" localSheetId="5">'Checking Reoncilliation'!$A:$D,'Checking Reoncilliation'!$1:$1</definedName>
    <definedName name="_xlnm.Print_Titles" localSheetId="1">'Income Statement'!$A:$F,'Income Statement'!$1:$1</definedName>
    <definedName name="_xlnm.Print_Titles" localSheetId="3">'Savings Detail'!$A:$D,'Savings Detail'!$1:$1</definedName>
    <definedName name="_xlnm.Print_Titles" localSheetId="2">'Scholarship Detail'!$A:$D,'Scholarship Detail'!$1:$1</definedName>
    <definedName name="QB_COLUMN_29" localSheetId="0" hidden="1">'Balance Sheet'!$F$1</definedName>
    <definedName name="QB_COLUMN_29" localSheetId="1" hidden="1">'Income Statement'!$G$1</definedName>
    <definedName name="QB_COLUMN_7721" localSheetId="6" hidden="1">'Accounts Rec'!$C$1</definedName>
    <definedName name="QB_COLUMN_7722" localSheetId="6" hidden="1">'Accounts Rec'!$E$1</definedName>
    <definedName name="QB_COLUMN_7723" localSheetId="6" hidden="1">'Accounts Rec'!$G$1</definedName>
    <definedName name="QB_COLUMN_7724" localSheetId="6" hidden="1">'Accounts Rec'!$I$1</definedName>
    <definedName name="QB_COLUMN_7725" localSheetId="6" hidden="1">'Accounts Rec'!$K$1</definedName>
    <definedName name="QB_COLUMN_8030" localSheetId="6" hidden="1">'Accounts Rec'!$M$1</definedName>
    <definedName name="QB_DATA_0" localSheetId="6" hidden="1">'Accounts Rec'!$2:$2,'Accounts Rec'!$3:$3,'Accounts Rec'!$4:$4</definedName>
    <definedName name="QB_DATA_0" localSheetId="0" hidden="1">'Balance Sheet'!$5:$5,'Balance Sheet'!$6:$6,'Balance Sheet'!$7:$7,'Balance Sheet'!$10:$10,'Balance Sheet'!$11:$11,'Balance Sheet'!$12:$12,'Balance Sheet'!$20:$20,'Balance Sheet'!$21:$21,'Balance Sheet'!$26:$26,'Balance Sheet'!$27:$27,'Balance Sheet'!$28:$28</definedName>
    <definedName name="QB_DATA_0" localSheetId="1" hidden="1">'Income Statement'!$4:$4,'Income Statement'!$6:$6,'Income Statement'!$8:$8,'Income Statement'!$10:$10,'Income Statement'!$11:$11,'Income Statement'!$14:$14,'Income Statement'!$15:$15,'Income Statement'!$21:$21,'Income Statement'!$24:$24,'Income Statement'!$27:$27,'Income Statement'!$28:$28,'Income Statement'!$31:$31,'Income Statement'!$33:$33,'Income Statement'!$34:$34,'Income Statement'!$35:$35,'Income Statement'!$36:$36</definedName>
    <definedName name="QB_DATA_1" localSheetId="1" hidden="1">'Income Statement'!$38:$38,'Income Statement'!$40:$40,'Income Statement'!$41:$41,'Income Statement'!$43:$43,'Income Statement'!$44:$44,'Income Statement'!$46:$46</definedName>
    <definedName name="QB_FORMULA_0" localSheetId="6" hidden="1">'Accounts Rec'!$M$2,'Accounts Rec'!$M$3,'Accounts Rec'!$M$4,'Accounts Rec'!$C$5,'Accounts Rec'!$E$5,'Accounts Rec'!$G$5,'Accounts Rec'!$I$5,'Accounts Rec'!$K$5,'Accounts Rec'!$M$5</definedName>
    <definedName name="QB_FORMULA_0" localSheetId="0" hidden="1">'Balance Sheet'!$F$8,'Balance Sheet'!$F$13,'Balance Sheet'!$F$14,'Balance Sheet'!$F$15,'Balance Sheet'!$F$22,'Balance Sheet'!$F$23,'Balance Sheet'!$F$24,'Balance Sheet'!$F$29,'Balance Sheet'!$F$30</definedName>
    <definedName name="QB_FORMULA_0" localSheetId="1" hidden="1">'Income Statement'!$G$7,'Income Statement'!$G$12,'Income Statement'!$G$16,'Income Statement'!$G$17,'Income Statement'!$G$18,'Income Statement'!$G$22,'Income Statement'!$G$25,'Income Statement'!$G$29,'Income Statement'!$G$32,'Income Statement'!$G$39,'Income Statement'!$G$45,'Income Statement'!$G$47,'Income Statement'!$G$48,'Income Statement'!$G$49</definedName>
    <definedName name="QB_ROW_1" localSheetId="0" hidden="1">'Balance Sheet'!$A$2</definedName>
    <definedName name="QB_ROW_1011" localSheetId="0" hidden="1">'Balance Sheet'!$B$3</definedName>
    <definedName name="QB_ROW_12031" localSheetId="0" hidden="1">'Balance Sheet'!$D$19</definedName>
    <definedName name="QB_ROW_1220" localSheetId="0" hidden="1">'Balance Sheet'!$C$27</definedName>
    <definedName name="QB_ROW_12331" localSheetId="0" hidden="1">'Balance Sheet'!$D$22</definedName>
    <definedName name="QB_ROW_1311" localSheetId="0" hidden="1">'Balance Sheet'!$B$14</definedName>
    <definedName name="QB_ROW_14011" localSheetId="0" hidden="1">'Balance Sheet'!$B$25</definedName>
    <definedName name="QB_ROW_14311" localSheetId="0" hidden="1">'Balance Sheet'!$B$29</definedName>
    <definedName name="QB_ROW_17221" localSheetId="0" hidden="1">'Balance Sheet'!$C$28</definedName>
    <definedName name="QB_ROW_18301" localSheetId="1" hidden="1">'Income Statement'!$A$49</definedName>
    <definedName name="QB_ROW_19011" localSheetId="1" hidden="1">'Income Statement'!$B$2</definedName>
    <definedName name="QB_ROW_19311" localSheetId="1" hidden="1">'Income Statement'!$B$48</definedName>
    <definedName name="QB_ROW_200040" localSheetId="1" hidden="1">'Income Statement'!$E$30</definedName>
    <definedName name="QB_ROW_20031" localSheetId="1" hidden="1">'Income Statement'!$D$3</definedName>
    <definedName name="QB_ROW_200340" localSheetId="1" hidden="1">'Income Statement'!$E$32</definedName>
    <definedName name="QB_ROW_202040" localSheetId="1" hidden="1">'Income Statement'!$E$5</definedName>
    <definedName name="QB_ROW_2021" localSheetId="0" hidden="1">'Balance Sheet'!$C$4</definedName>
    <definedName name="QB_ROW_202340" localSheetId="1" hidden="1">'Income Statement'!$E$7</definedName>
    <definedName name="QB_ROW_20331" localSheetId="1" hidden="1">'Income Statement'!$D$17</definedName>
    <definedName name="QB_ROW_207040" localSheetId="1" hidden="1">'Income Statement'!$E$9</definedName>
    <definedName name="QB_ROW_207340" localSheetId="1" hidden="1">'Income Statement'!$E$12</definedName>
    <definedName name="QB_ROW_209250" localSheetId="1" hidden="1">'Income Statement'!$F$10</definedName>
    <definedName name="QB_ROW_210250" localSheetId="1" hidden="1">'Income Statement'!$F$11</definedName>
    <definedName name="QB_ROW_21031" localSheetId="1" hidden="1">'Income Statement'!$D$19</definedName>
    <definedName name="QB_ROW_21331" localSheetId="1" hidden="1">'Income Statement'!$D$47</definedName>
    <definedName name="QB_ROW_220040" localSheetId="1" hidden="1">'Income Statement'!$E$23</definedName>
    <definedName name="QB_ROW_220340" localSheetId="1" hidden="1">'Income Statement'!$E$25</definedName>
    <definedName name="QB_ROW_2220" localSheetId="0" hidden="1">'Balance Sheet'!$C$26</definedName>
    <definedName name="QB_ROW_2321" localSheetId="0" hidden="1">'Balance Sheet'!$C$8</definedName>
    <definedName name="QB_ROW_242240" localSheetId="1" hidden="1">'Income Statement'!$E$46</definedName>
    <definedName name="QB_ROW_244240" localSheetId="1" hidden="1">'Income Statement'!$E$35</definedName>
    <definedName name="QB_ROW_245240" localSheetId="1" hidden="1">'Income Statement'!$E$36</definedName>
    <definedName name="QB_ROW_246240" localSheetId="1" hidden="1">'Income Statement'!$E$33</definedName>
    <definedName name="QB_ROW_247240" localSheetId="1" hidden="1">'Income Statement'!$E$41</definedName>
    <definedName name="QB_ROW_248040" localSheetId="1" hidden="1">'Income Statement'!$E$20</definedName>
    <definedName name="QB_ROW_248340" localSheetId="1" hidden="1">'Income Statement'!$E$22</definedName>
    <definedName name="QB_ROW_279240" localSheetId="1" hidden="1">'Income Statement'!$E$4</definedName>
    <definedName name="QB_ROW_286040" localSheetId="1" hidden="1">'Income Statement'!$E$42</definedName>
    <definedName name="QB_ROW_286340" localSheetId="1" hidden="1">'Income Statement'!$E$45</definedName>
    <definedName name="QB_ROW_287250" localSheetId="1" hidden="1">'Income Statement'!$F$44</definedName>
    <definedName name="QB_ROW_289040" localSheetId="1" hidden="1">'Income Statement'!$E$37</definedName>
    <definedName name="QB_ROW_289340" localSheetId="1" hidden="1">'Income Statement'!$E$39</definedName>
    <definedName name="QB_ROW_290250" localSheetId="1" hidden="1">'Income Statement'!$F$38</definedName>
    <definedName name="QB_ROW_297040" localSheetId="1" hidden="1">'Income Statement'!$E$26</definedName>
    <definedName name="QB_ROW_297340" localSheetId="1" hidden="1">'Income Statement'!$E$29</definedName>
    <definedName name="QB_ROW_299230" localSheetId="0" hidden="1">'Balance Sheet'!$D$5</definedName>
    <definedName name="QB_ROW_300230" localSheetId="0" hidden="1">'Balance Sheet'!$D$6</definedName>
    <definedName name="QB_ROW_301" localSheetId="0" hidden="1">'Balance Sheet'!$A$15</definedName>
    <definedName name="QB_ROW_301240" localSheetId="1" hidden="1">'Income Statement'!$E$8</definedName>
    <definedName name="QB_ROW_306240" localSheetId="1" hidden="1">'Income Statement'!$E$40</definedName>
    <definedName name="QB_ROW_31301" localSheetId="6" hidden="1">'Accounts Rec'!$A$5</definedName>
    <definedName name="QB_ROW_315230" localSheetId="0" hidden="1">'Balance Sheet'!$D$7</definedName>
    <definedName name="QB_ROW_318250" localSheetId="1" hidden="1">'Income Statement'!$F$24</definedName>
    <definedName name="QB_ROW_324230" localSheetId="0" hidden="1">'Balance Sheet'!$D$10</definedName>
    <definedName name="QB_ROW_325230" localSheetId="0" hidden="1">'Balance Sheet'!$D$11</definedName>
    <definedName name="QB_ROW_330250" localSheetId="1" hidden="1">'Income Statement'!$F$6</definedName>
    <definedName name="QB_ROW_340250" localSheetId="1" hidden="1">'Income Statement'!$F$27</definedName>
    <definedName name="QB_ROW_341250" localSheetId="1" hidden="1">'Income Statement'!$F$28</definedName>
    <definedName name="QB_ROW_344240" localSheetId="1" hidden="1">'Income Statement'!$E$34</definedName>
    <definedName name="QB_ROW_345240" localSheetId="0" hidden="1">'Balance Sheet'!$E$21</definedName>
    <definedName name="QB_ROW_349250" localSheetId="1" hidden="1">'Income Statement'!$F$43</definedName>
    <definedName name="QB_ROW_351240" localSheetId="0" hidden="1">'Balance Sheet'!$E$20</definedName>
    <definedName name="QB_ROW_353230" localSheetId="0" hidden="1">'Balance Sheet'!$D$12</definedName>
    <definedName name="QB_ROW_359040" localSheetId="1" hidden="1">'Income Statement'!$E$13</definedName>
    <definedName name="QB_ROW_359340" localSheetId="1" hidden="1">'Income Statement'!$E$16</definedName>
    <definedName name="QB_ROW_361250" localSheetId="1" hidden="1">'Income Statement'!$F$21</definedName>
    <definedName name="QB_ROW_362250" localSheetId="1" hidden="1">'Income Statement'!$F$14</definedName>
    <definedName name="QB_ROW_363250" localSheetId="1" hidden="1">'Income Statement'!$F$15</definedName>
    <definedName name="QB_ROW_364250" localSheetId="1" hidden="1">'Income Statement'!$F$31</definedName>
    <definedName name="QB_ROW_4021" localSheetId="0" hidden="1">'Balance Sheet'!$C$9</definedName>
    <definedName name="QB_ROW_4321" localSheetId="0" hidden="1">'Balance Sheet'!$C$13</definedName>
    <definedName name="QB_ROW_571210" localSheetId="6" hidden="1">'Accounts Rec'!$B$3</definedName>
    <definedName name="QB_ROW_7001" localSheetId="0" hidden="1">'Balance Sheet'!$A$16</definedName>
    <definedName name="QB_ROW_7301" localSheetId="0" hidden="1">'Balance Sheet'!$A$30</definedName>
    <definedName name="QB_ROW_8011" localSheetId="0" hidden="1">'Balance Sheet'!$B$17</definedName>
    <definedName name="QB_ROW_8311" localSheetId="0" hidden="1">'Balance Sheet'!$B$24</definedName>
    <definedName name="QB_ROW_86321" localSheetId="1" hidden="1">'Income Statement'!$C$18</definedName>
    <definedName name="QB_ROW_9021" localSheetId="0" hidden="1">'Balance Sheet'!$C$18</definedName>
    <definedName name="QB_ROW_92210" localSheetId="6" hidden="1">'Accounts Rec'!$B$2</definedName>
    <definedName name="QB_ROW_9321" localSheetId="0" hidden="1">'Balance Sheet'!$C$23</definedName>
    <definedName name="QB_ROW_977210" localSheetId="6" hidden="1">'Accounts Rec'!$B$4</definedName>
    <definedName name="QBCANSUPPORTUPDATE" localSheetId="6">TRUE</definedName>
    <definedName name="QBCANSUPPORTUPDATE" localSheetId="0">TRUE</definedName>
    <definedName name="QBCANSUPPORTUPDATE" localSheetId="4">FALSE</definedName>
    <definedName name="QBCANSUPPORTUPDATE" localSheetId="5">FALSE</definedName>
    <definedName name="QBCANSUPPORTUPDATE" localSheetId="1">TRUE</definedName>
    <definedName name="QBCANSUPPORTUPDATE" localSheetId="3">FALSE</definedName>
    <definedName name="QBCANSUPPORTUPDATE" localSheetId="2">FALSE</definedName>
    <definedName name="QBCOMPANYFILENAME" localSheetId="6">"C:\Users\Public\Documents\Intuit\QuickBooks\Company Files\Nacole.qbw"</definedName>
    <definedName name="QBCOMPANYFILENAME" localSheetId="0">"C:\Users\Public\Documents\Intuit\QuickBooks\Company Files\Nacole.qbw"</definedName>
    <definedName name="QBCOMPANYFILENAME" localSheetId="4">"C:\Users\Public\Documents\Intuit\QuickBooks\Company Files\Nacole.qbw"</definedName>
    <definedName name="QBCOMPANYFILENAME" localSheetId="5">"C:\Users\Public\Documents\Intuit\QuickBooks\Company Files\Nacole.qbw"</definedName>
    <definedName name="QBCOMPANYFILENAME" localSheetId="1">"C:\Users\Public\Documents\Intuit\QuickBooks\Company Files\Nacole.qbw"</definedName>
    <definedName name="QBCOMPANYFILENAME" localSheetId="3">"C:\Users\Public\Documents\Intuit\QuickBooks\Company Files\Nacole.qbw"</definedName>
    <definedName name="QBCOMPANYFILENAME" localSheetId="2">"C:\Users\Public\Documents\Intuit\QuickBooks\Company Files\Nacole.qbw"</definedName>
    <definedName name="QBENDDATE" localSheetId="6">20160301</definedName>
    <definedName name="QBENDDATE" localSheetId="0">20160229</definedName>
    <definedName name="QBENDDATE" localSheetId="1">20160229</definedName>
    <definedName name="QBHEADERSONSCREEN" localSheetId="6">FALSE</definedName>
    <definedName name="QBHEADERSONSCREEN" localSheetId="0">FALSE</definedName>
    <definedName name="QBHEADERSONSCREEN" localSheetId="4">FALSE</definedName>
    <definedName name="QBHEADERSONSCREEN" localSheetId="5">FALSE</definedName>
    <definedName name="QBHEADERSONSCREEN" localSheetId="1">FALSE</definedName>
    <definedName name="QBHEADERSONSCREEN" localSheetId="3">FALSE</definedName>
    <definedName name="QBHEADERSONSCREEN" localSheetId="2">FALSE</definedName>
    <definedName name="QBMETADATASIZE" localSheetId="6">5819</definedName>
    <definedName name="QBMETADATASIZE" localSheetId="0">5809</definedName>
    <definedName name="QBMETADATASIZE" localSheetId="4">0</definedName>
    <definedName name="QBMETADATASIZE" localSheetId="5">0</definedName>
    <definedName name="QBMETADATASIZE" localSheetId="1">6329</definedName>
    <definedName name="QBMETADATASIZE" localSheetId="3">0</definedName>
    <definedName name="QBMETADATASIZE" localSheetId="2">0</definedName>
    <definedName name="QBPRESERVECOLOR" localSheetId="6">TRUE</definedName>
    <definedName name="QBPRESERVECOLOR" localSheetId="0">TRUE</definedName>
    <definedName name="QBPRESERVECOLOR" localSheetId="4">TRUE</definedName>
    <definedName name="QBPRESERVECOLOR" localSheetId="5">TRUE</definedName>
    <definedName name="QBPRESERVECOLOR" localSheetId="1">TRUE</definedName>
    <definedName name="QBPRESERVECOLOR" localSheetId="3">TRUE</definedName>
    <definedName name="QBPRESERVECOLOR" localSheetId="2">TRUE</definedName>
    <definedName name="QBPRESERVEFONT" localSheetId="6">TRUE</definedName>
    <definedName name="QBPRESERVEFONT" localSheetId="0">TRUE</definedName>
    <definedName name="QBPRESERVEFONT" localSheetId="4">TRUE</definedName>
    <definedName name="QBPRESERVEFONT" localSheetId="5">TRUE</definedName>
    <definedName name="QBPRESERVEFONT" localSheetId="1">TRUE</definedName>
    <definedName name="QBPRESERVEFONT" localSheetId="3">TRUE</definedName>
    <definedName name="QBPRESERVEFONT" localSheetId="2">TRUE</definedName>
    <definedName name="QBPRESERVEROWHEIGHT" localSheetId="6">TRUE</definedName>
    <definedName name="QBPRESERVEROWHEIGHT" localSheetId="0">TRUE</definedName>
    <definedName name="QBPRESERVEROWHEIGHT" localSheetId="4">TRUE</definedName>
    <definedName name="QBPRESERVEROWHEIGHT" localSheetId="5">TRUE</definedName>
    <definedName name="QBPRESERVEROWHEIGHT" localSheetId="1">TRUE</definedName>
    <definedName name="QBPRESERVEROWHEIGHT" localSheetId="3">TRUE</definedName>
    <definedName name="QBPRESERVEROWHEIGHT" localSheetId="2">TRUE</definedName>
    <definedName name="QBPRESERVESPACE" localSheetId="6">TRUE</definedName>
    <definedName name="QBPRESERVESPACE" localSheetId="0">TRUE</definedName>
    <definedName name="QBPRESERVESPACE" localSheetId="4">TRUE</definedName>
    <definedName name="QBPRESERVESPACE" localSheetId="5">TRUE</definedName>
    <definedName name="QBPRESERVESPACE" localSheetId="1">TRUE</definedName>
    <definedName name="QBPRESERVESPACE" localSheetId="3">TRUE</definedName>
    <definedName name="QBPRESERVESPACE" localSheetId="2">TRUE</definedName>
    <definedName name="QBREPORTCOLAXIS" localSheetId="6">35</definedName>
    <definedName name="QBREPORTCOLAXIS" localSheetId="0">0</definedName>
    <definedName name="QBREPORTCOLAXIS" localSheetId="4">0</definedName>
    <definedName name="QBREPORTCOLAXIS" localSheetId="5">0</definedName>
    <definedName name="QBREPORTCOLAXIS" localSheetId="1">0</definedName>
    <definedName name="QBREPORTCOLAXIS" localSheetId="3">0</definedName>
    <definedName name="QBREPORTCOLAXIS" localSheetId="2">0</definedName>
    <definedName name="QBREPORTCOMPANYID" localSheetId="6">"75eccf05c15f48468c167fdf287c6b08"</definedName>
    <definedName name="QBREPORTCOMPANYID" localSheetId="0">"75eccf05c15f48468c167fdf287c6b08"</definedName>
    <definedName name="QBREPORTCOMPANYID" localSheetId="4">"75eccf05c15f48468c167fdf287c6b08"</definedName>
    <definedName name="QBREPORTCOMPANYID" localSheetId="5">"75eccf05c15f48468c167fdf287c6b08"</definedName>
    <definedName name="QBREPORTCOMPANYID" localSheetId="1">"75eccf05c15f48468c167fdf287c6b08"</definedName>
    <definedName name="QBREPORTCOMPANYID" localSheetId="3">"75eccf05c15f48468c167fdf287c6b08"</definedName>
    <definedName name="QBREPORTCOMPANYID" localSheetId="2">"75eccf05c15f48468c167fdf287c6b08"</definedName>
    <definedName name="QBREPORTCOMPARECOL_ANNUALBUDGET" localSheetId="6">FALSE</definedName>
    <definedName name="QBREPORTCOMPARECOL_ANNUALBUDGET" localSheetId="0">FALSE</definedName>
    <definedName name="QBREPORTCOMPARECOL_ANNUALBUDGET" localSheetId="4">FALSE</definedName>
    <definedName name="QBREPORTCOMPARECOL_ANNUALBUDGET" localSheetId="5">FALSE</definedName>
    <definedName name="QBREPORTCOMPARECOL_ANNUALBUDGET" localSheetId="1">FALSE</definedName>
    <definedName name="QBREPORTCOMPARECOL_ANNUALBUDGET" localSheetId="3">FALSE</definedName>
    <definedName name="QBREPORTCOMPARECOL_ANNUALBUDGET" localSheetId="2">FALSE</definedName>
    <definedName name="QBREPORTCOMPARECOL_AVGCOGS" localSheetId="6">FALSE</definedName>
    <definedName name="QBREPORTCOMPARECOL_AVGCOGS" localSheetId="0">FALSE</definedName>
    <definedName name="QBREPORTCOMPARECOL_AVGCOGS" localSheetId="4">FALSE</definedName>
    <definedName name="QBREPORTCOMPARECOL_AVGCOGS" localSheetId="5">FALSE</definedName>
    <definedName name="QBREPORTCOMPARECOL_AVGCOGS" localSheetId="1">FALSE</definedName>
    <definedName name="QBREPORTCOMPARECOL_AVGCOGS" localSheetId="3">FALSE</definedName>
    <definedName name="QBREPORTCOMPARECOL_AVGCOGS" localSheetId="2">FALSE</definedName>
    <definedName name="QBREPORTCOMPARECOL_AVGPRICE" localSheetId="6">FALSE</definedName>
    <definedName name="QBREPORTCOMPARECOL_AVGPRICE" localSheetId="0">FALSE</definedName>
    <definedName name="QBREPORTCOMPARECOL_AVGPRICE" localSheetId="4">FALSE</definedName>
    <definedName name="QBREPORTCOMPARECOL_AVGPRICE" localSheetId="5">FALSE</definedName>
    <definedName name="QBREPORTCOMPARECOL_AVGPRICE" localSheetId="1">FALSE</definedName>
    <definedName name="QBREPORTCOMPARECOL_AVGPRICE" localSheetId="3">FALSE</definedName>
    <definedName name="QBREPORTCOMPARECOL_AVGPRICE" localSheetId="2">FALSE</definedName>
    <definedName name="QBREPORTCOMPARECOL_BUDDIFF" localSheetId="6">FALSE</definedName>
    <definedName name="QBREPORTCOMPARECOL_BUDDIFF" localSheetId="0">FALSE</definedName>
    <definedName name="QBREPORTCOMPARECOL_BUDDIFF" localSheetId="4">FALSE</definedName>
    <definedName name="QBREPORTCOMPARECOL_BUDDIFF" localSheetId="5">FALSE</definedName>
    <definedName name="QBREPORTCOMPARECOL_BUDDIFF" localSheetId="1">FALSE</definedName>
    <definedName name="QBREPORTCOMPARECOL_BUDDIFF" localSheetId="3">FALSE</definedName>
    <definedName name="QBREPORTCOMPARECOL_BUDDIFF" localSheetId="2">FALSE</definedName>
    <definedName name="QBREPORTCOMPARECOL_BUDGET" localSheetId="6">FALSE</definedName>
    <definedName name="QBREPORTCOMPARECOL_BUDGET" localSheetId="0">FALSE</definedName>
    <definedName name="QBREPORTCOMPARECOL_BUDGET" localSheetId="4">FALSE</definedName>
    <definedName name="QBREPORTCOMPARECOL_BUDGET" localSheetId="5">FALSE</definedName>
    <definedName name="QBREPORTCOMPARECOL_BUDGET" localSheetId="1">FALSE</definedName>
    <definedName name="QBREPORTCOMPARECOL_BUDGET" localSheetId="3">FALSE</definedName>
    <definedName name="QBREPORTCOMPARECOL_BUDGET" localSheetId="2">FALSE</definedName>
    <definedName name="QBREPORTCOMPARECOL_BUDPCT" localSheetId="6">FALSE</definedName>
    <definedName name="QBREPORTCOMPARECOL_BUDPCT" localSheetId="0">FALSE</definedName>
    <definedName name="QBREPORTCOMPARECOL_BUDPCT" localSheetId="4">FALSE</definedName>
    <definedName name="QBREPORTCOMPARECOL_BUDPCT" localSheetId="5">FALSE</definedName>
    <definedName name="QBREPORTCOMPARECOL_BUDPCT" localSheetId="1">FALSE</definedName>
    <definedName name="QBREPORTCOMPARECOL_BUDPCT" localSheetId="3">FALSE</definedName>
    <definedName name="QBREPORTCOMPARECOL_BUDPCT" localSheetId="2">FALSE</definedName>
    <definedName name="QBREPORTCOMPARECOL_COGS" localSheetId="6">FALSE</definedName>
    <definedName name="QBREPORTCOMPARECOL_COGS" localSheetId="0">FALSE</definedName>
    <definedName name="QBREPORTCOMPARECOL_COGS" localSheetId="4">FALSE</definedName>
    <definedName name="QBREPORTCOMPARECOL_COGS" localSheetId="5">FALSE</definedName>
    <definedName name="QBREPORTCOMPARECOL_COGS" localSheetId="1">FALSE</definedName>
    <definedName name="QBREPORTCOMPARECOL_COGS" localSheetId="3">FALSE</definedName>
    <definedName name="QBREPORTCOMPARECOL_COGS" localSheetId="2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6">FALSE</definedName>
    <definedName name="QBREPORTCOMPARECOL_FORECAST" localSheetId="0">FALSE</definedName>
    <definedName name="QBREPORTCOMPARECOL_FORECAST" localSheetId="4">FALSE</definedName>
    <definedName name="QBREPORTCOMPARECOL_FORECAST" localSheetId="5">FALSE</definedName>
    <definedName name="QBREPORTCOMPARECOL_FORECAST" localSheetId="1">FALSE</definedName>
    <definedName name="QBREPORTCOMPARECOL_FORECAST" localSheetId="3">FALSE</definedName>
    <definedName name="QBREPORTCOMPARECOL_FORECAST" localSheetId="2">FALSE</definedName>
    <definedName name="QBREPORTCOMPARECOL_GROSSMARGIN" localSheetId="6">FALSE</definedName>
    <definedName name="QBREPORTCOMPARECOL_GROSSMARGIN" localSheetId="0">FALSE</definedName>
    <definedName name="QBREPORTCOMPARECOL_GROSSMARGIN" localSheetId="4">FALSE</definedName>
    <definedName name="QBREPORTCOMPARECOL_GROSSMARGIN" localSheetId="5">FALSE</definedName>
    <definedName name="QBREPORTCOMPARECOL_GROSSMARGIN" localSheetId="1">FALSE</definedName>
    <definedName name="QBREPORTCOMPARECOL_GROSSMARGIN" localSheetId="3">FALSE</definedName>
    <definedName name="QBREPORTCOMPARECOL_GROSSMARGIN" localSheetId="2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2">FALSE</definedName>
    <definedName name="QBREPORTCOMPARECOL_HOURS" localSheetId="6">FALSE</definedName>
    <definedName name="QBREPORTCOMPARECOL_HOURS" localSheetId="0">FALSE</definedName>
    <definedName name="QBREPORTCOMPARECOL_HOURS" localSheetId="4">FALSE</definedName>
    <definedName name="QBREPORTCOMPARECOL_HOURS" localSheetId="5">FALSE</definedName>
    <definedName name="QBREPORTCOMPARECOL_HOURS" localSheetId="1">FALSE</definedName>
    <definedName name="QBREPORTCOMPARECOL_HOURS" localSheetId="3">FALSE</definedName>
    <definedName name="QBREPORTCOMPARECOL_HOURS" localSheetId="2">FALSE</definedName>
    <definedName name="QBREPORTCOMPARECOL_PCTCOL" localSheetId="6">FALSE</definedName>
    <definedName name="QBREPORTCOMPARECOL_PCTCOL" localSheetId="0">FALSE</definedName>
    <definedName name="QBREPORTCOMPARECOL_PCTCOL" localSheetId="4">FALSE</definedName>
    <definedName name="QBREPORTCOMPARECOL_PCTCOL" localSheetId="5">FALSE</definedName>
    <definedName name="QBREPORTCOMPARECOL_PCTCOL" localSheetId="1">FALSE</definedName>
    <definedName name="QBREPORTCOMPARECOL_PCTCOL" localSheetId="3">FALSE</definedName>
    <definedName name="QBREPORTCOMPARECOL_PCTCOL" localSheetId="2">FALSE</definedName>
    <definedName name="QBREPORTCOMPARECOL_PCTEXPENSE" localSheetId="6">FALSE</definedName>
    <definedName name="QBREPORTCOMPARECOL_PCTEXPENSE" localSheetId="0">FALSE</definedName>
    <definedName name="QBREPORTCOMPARECOL_PCTEXPENSE" localSheetId="4">FALSE</definedName>
    <definedName name="QBREPORTCOMPARECOL_PCTEXPENSE" localSheetId="5">FALSE</definedName>
    <definedName name="QBREPORTCOMPARECOL_PCTEXPENSE" localSheetId="1">FALSE</definedName>
    <definedName name="QBREPORTCOMPARECOL_PCTEXPENSE" localSheetId="3">FALSE</definedName>
    <definedName name="QBREPORTCOMPARECOL_PCTEXPENSE" localSheetId="2">FALSE</definedName>
    <definedName name="QBREPORTCOMPARECOL_PCTINCOME" localSheetId="6">FALSE</definedName>
    <definedName name="QBREPORTCOMPARECOL_PCTINCOME" localSheetId="0">FALSE</definedName>
    <definedName name="QBREPORTCOMPARECOL_PCTINCOME" localSheetId="4">FALSE</definedName>
    <definedName name="QBREPORTCOMPARECOL_PCTINCOME" localSheetId="5">FALSE</definedName>
    <definedName name="QBREPORTCOMPARECOL_PCTINCOME" localSheetId="1">FALSE</definedName>
    <definedName name="QBREPORTCOMPARECOL_PCTINCOME" localSheetId="3">FALSE</definedName>
    <definedName name="QBREPORTCOMPARECOL_PCTINCOME" localSheetId="2">FALSE</definedName>
    <definedName name="QBREPORTCOMPARECOL_PCTOFSALES" localSheetId="6">FALSE</definedName>
    <definedName name="QBREPORTCOMPARECOL_PCTOFSALES" localSheetId="0">FALSE</definedName>
    <definedName name="QBREPORTCOMPARECOL_PCTOFSALES" localSheetId="4">FALSE</definedName>
    <definedName name="QBREPORTCOMPARECOL_PCTOFSALES" localSheetId="5">FALSE</definedName>
    <definedName name="QBREPORTCOMPARECOL_PCTOFSALES" localSheetId="1">FALSE</definedName>
    <definedName name="QBREPORTCOMPARECOL_PCTOFSALES" localSheetId="3">FALSE</definedName>
    <definedName name="QBREPORTCOMPARECOL_PCTOFSALES" localSheetId="2">FALSE</definedName>
    <definedName name="QBREPORTCOMPARECOL_PCTROW" localSheetId="6">FALSE</definedName>
    <definedName name="QBREPORTCOMPARECOL_PCTROW" localSheetId="0">FALSE</definedName>
    <definedName name="QBREPORTCOMPARECOL_PCTROW" localSheetId="4">FALSE</definedName>
    <definedName name="QBREPORTCOMPARECOL_PCTROW" localSheetId="5">FALSE</definedName>
    <definedName name="QBREPORTCOMPARECOL_PCTROW" localSheetId="1">FALSE</definedName>
    <definedName name="QBREPORTCOMPARECOL_PCTROW" localSheetId="3">FALSE</definedName>
    <definedName name="QBREPORTCOMPARECOL_PCTROW" localSheetId="2">FALSE</definedName>
    <definedName name="QBREPORTCOMPARECOL_PPDIFF" localSheetId="6">FALSE</definedName>
    <definedName name="QBREPORTCOMPARECOL_PPDIFF" localSheetId="0">FALSE</definedName>
    <definedName name="QBREPORTCOMPARECOL_PPDIFF" localSheetId="4">FALSE</definedName>
    <definedName name="QBREPORTCOMPARECOL_PPDIFF" localSheetId="5">FALSE</definedName>
    <definedName name="QBREPORTCOMPARECOL_PPDIFF" localSheetId="1">FALSE</definedName>
    <definedName name="QBREPORTCOMPARECOL_PPDIFF" localSheetId="3">FALSE</definedName>
    <definedName name="QBREPORTCOMPARECOL_PPDIFF" localSheetId="2">FALSE</definedName>
    <definedName name="QBREPORTCOMPARECOL_PPPCT" localSheetId="6">FALSE</definedName>
    <definedName name="QBREPORTCOMPARECOL_PPPCT" localSheetId="0">FALSE</definedName>
    <definedName name="QBREPORTCOMPARECOL_PPPCT" localSheetId="4">FALSE</definedName>
    <definedName name="QBREPORTCOMPARECOL_PPPCT" localSheetId="5">FALSE</definedName>
    <definedName name="QBREPORTCOMPARECOL_PPPCT" localSheetId="1">FALSE</definedName>
    <definedName name="QBREPORTCOMPARECOL_PPPCT" localSheetId="3">FALSE</definedName>
    <definedName name="QBREPORTCOMPARECOL_PPPCT" localSheetId="2">FALSE</definedName>
    <definedName name="QBREPORTCOMPARECOL_PREVPERIOD" localSheetId="6">FALSE</definedName>
    <definedName name="QBREPORTCOMPARECOL_PREVPERIOD" localSheetId="0">FALSE</definedName>
    <definedName name="QBREPORTCOMPARECOL_PREVPERIOD" localSheetId="4">FALSE</definedName>
    <definedName name="QBREPORTCOMPARECOL_PREVPERIOD" localSheetId="5">FALSE</definedName>
    <definedName name="QBREPORTCOMPARECOL_PREVPERIOD" localSheetId="1">FALSE</definedName>
    <definedName name="QBREPORTCOMPARECOL_PREVPERIOD" localSheetId="3">FALSE</definedName>
    <definedName name="QBREPORTCOMPARECOL_PREVPERIOD" localSheetId="2">FALSE</definedName>
    <definedName name="QBREPORTCOMPARECOL_PREVYEAR" localSheetId="6">FALSE</definedName>
    <definedName name="QBREPORTCOMPARECOL_PREVYEAR" localSheetId="0">FALSE</definedName>
    <definedName name="QBREPORTCOMPARECOL_PREVYEAR" localSheetId="4">FALSE</definedName>
    <definedName name="QBREPORTCOMPARECOL_PREVYEAR" localSheetId="5">FALSE</definedName>
    <definedName name="QBREPORTCOMPARECOL_PREVYEAR" localSheetId="1">FALSE</definedName>
    <definedName name="QBREPORTCOMPARECOL_PREVYEAR" localSheetId="3">FALSE</definedName>
    <definedName name="QBREPORTCOMPARECOL_PREVYEAR" localSheetId="2">FALSE</definedName>
    <definedName name="QBREPORTCOMPARECOL_PYDIFF" localSheetId="6">FALSE</definedName>
    <definedName name="QBREPORTCOMPARECOL_PYDIFF" localSheetId="0">FALSE</definedName>
    <definedName name="QBREPORTCOMPARECOL_PYDIFF" localSheetId="4">FALSE</definedName>
    <definedName name="QBREPORTCOMPARECOL_PYDIFF" localSheetId="5">FALSE</definedName>
    <definedName name="QBREPORTCOMPARECOL_PYDIFF" localSheetId="1">FALSE</definedName>
    <definedName name="QBREPORTCOMPARECOL_PYDIFF" localSheetId="3">FALSE</definedName>
    <definedName name="QBREPORTCOMPARECOL_PYDIFF" localSheetId="2">FALSE</definedName>
    <definedName name="QBREPORTCOMPARECOL_PYPCT" localSheetId="6">FALSE</definedName>
    <definedName name="QBREPORTCOMPARECOL_PYPCT" localSheetId="0">FALSE</definedName>
    <definedName name="QBREPORTCOMPARECOL_PYPCT" localSheetId="4">FALSE</definedName>
    <definedName name="QBREPORTCOMPARECOL_PYPCT" localSheetId="5">FALSE</definedName>
    <definedName name="QBREPORTCOMPARECOL_PYPCT" localSheetId="1">FALSE</definedName>
    <definedName name="QBREPORTCOMPARECOL_PYPCT" localSheetId="3">FALSE</definedName>
    <definedName name="QBREPORTCOMPARECOL_PYPCT" localSheetId="2">FALSE</definedName>
    <definedName name="QBREPORTCOMPARECOL_QTY" localSheetId="6">FALSE</definedName>
    <definedName name="QBREPORTCOMPARECOL_QTY" localSheetId="0">FALSE</definedName>
    <definedName name="QBREPORTCOMPARECOL_QTY" localSheetId="4">FALSE</definedName>
    <definedName name="QBREPORTCOMPARECOL_QTY" localSheetId="5">FALSE</definedName>
    <definedName name="QBREPORTCOMPARECOL_QTY" localSheetId="1">FALSE</definedName>
    <definedName name="QBREPORTCOMPARECOL_QTY" localSheetId="3">FALSE</definedName>
    <definedName name="QBREPORTCOMPARECOL_QTY" localSheetId="2">FALSE</definedName>
    <definedName name="QBREPORTCOMPARECOL_RATE" localSheetId="6">FALSE</definedName>
    <definedName name="QBREPORTCOMPARECOL_RATE" localSheetId="0">FALSE</definedName>
    <definedName name="QBREPORTCOMPARECOL_RATE" localSheetId="4">FALSE</definedName>
    <definedName name="QBREPORTCOMPARECOL_RATE" localSheetId="5">FALSE</definedName>
    <definedName name="QBREPORTCOMPARECOL_RATE" localSheetId="1">FALSE</definedName>
    <definedName name="QBREPORTCOMPARECOL_RATE" localSheetId="3">FALSE</definedName>
    <definedName name="QBREPORTCOMPARECOL_RATE" localSheetId="2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6">FALSE</definedName>
    <definedName name="QBREPORTCOMPARECOL_TRIPMILES" localSheetId="0">FALSE</definedName>
    <definedName name="QBREPORTCOMPARECOL_TRIPMILES" localSheetId="4">FALSE</definedName>
    <definedName name="QBREPORTCOMPARECOL_TRIPMILES" localSheetId="5">FALSE</definedName>
    <definedName name="QBREPORTCOMPARECOL_TRIPMILES" localSheetId="1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2">FALSE</definedName>
    <definedName name="QBREPORTCOMPARECOL_YTD" localSheetId="6">FALSE</definedName>
    <definedName name="QBREPORTCOMPARECOL_YTD" localSheetId="0">FALSE</definedName>
    <definedName name="QBREPORTCOMPARECOL_YTD" localSheetId="4">FALSE</definedName>
    <definedName name="QBREPORTCOMPARECOL_YTD" localSheetId="5">FALSE</definedName>
    <definedName name="QBREPORTCOMPARECOL_YTD" localSheetId="1">FALSE</definedName>
    <definedName name="QBREPORTCOMPARECOL_YTD" localSheetId="3">FALSE</definedName>
    <definedName name="QBREPORTCOMPARECOL_YTD" localSheetId="2">FALSE</definedName>
    <definedName name="QBREPORTCOMPARECOL_YTDBUDGET" localSheetId="6">FALSE</definedName>
    <definedName name="QBREPORTCOMPARECOL_YTDBUDGET" localSheetId="0">FALSE</definedName>
    <definedName name="QBREPORTCOMPARECOL_YTDBUDGET" localSheetId="4">FALSE</definedName>
    <definedName name="QBREPORTCOMPARECOL_YTDBUDGET" localSheetId="5">FALSE</definedName>
    <definedName name="QBREPORTCOMPARECOL_YTDBUDGET" localSheetId="1">FALSE</definedName>
    <definedName name="QBREPORTCOMPARECOL_YTDBUDGET" localSheetId="3">FALSE</definedName>
    <definedName name="QBREPORTCOMPARECOL_YTDBUDGET" localSheetId="2">FALSE</definedName>
    <definedName name="QBREPORTCOMPARECOL_YTDPCT" localSheetId="6">FALSE</definedName>
    <definedName name="QBREPORTCOMPARECOL_YTDPCT" localSheetId="0">FALSE</definedName>
    <definedName name="QBREPORTCOMPARECOL_YTDPCT" localSheetId="4">FALSE</definedName>
    <definedName name="QBREPORTCOMPARECOL_YTDPCT" localSheetId="5">FALSE</definedName>
    <definedName name="QBREPORTCOMPARECOL_YTDPCT" localSheetId="1">FALSE</definedName>
    <definedName name="QBREPORTCOMPARECOL_YTDPCT" localSheetId="3">FALSE</definedName>
    <definedName name="QBREPORTCOMPARECOL_YTDPCT" localSheetId="2">FALSE</definedName>
    <definedName name="QBREPORTROWAXIS" localSheetId="6">13</definedName>
    <definedName name="QBREPORTROWAXIS" localSheetId="0">9</definedName>
    <definedName name="QBREPORTROWAXIS" localSheetId="4">79</definedName>
    <definedName name="QBREPORTROWAXIS" localSheetId="5">79</definedName>
    <definedName name="QBREPORTROWAXIS" localSheetId="1">11</definedName>
    <definedName name="QBREPORTROWAXIS" localSheetId="3">79</definedName>
    <definedName name="QBREPORTROWAXIS" localSheetId="2">79</definedName>
    <definedName name="QBREPORTSUBCOLAXIS" localSheetId="6">0</definedName>
    <definedName name="QBREPORTSUBCOLAXIS" localSheetId="0">0</definedName>
    <definedName name="QBREPORTSUBCOLAXIS" localSheetId="4">0</definedName>
    <definedName name="QBREPORTSUBCOLAXIS" localSheetId="5">0</definedName>
    <definedName name="QBREPORTSUBCOLAXIS" localSheetId="1">0</definedName>
    <definedName name="QBREPORTSUBCOLAXIS" localSheetId="3">0</definedName>
    <definedName name="QBREPORTSUBCOLAXIS" localSheetId="2">0</definedName>
    <definedName name="QBREPORTTYPE" localSheetId="6">12</definedName>
    <definedName name="QBREPORTTYPE" localSheetId="0">5</definedName>
    <definedName name="QBREPORTTYPE" localSheetId="4">256</definedName>
    <definedName name="QBREPORTTYPE" localSheetId="5">257</definedName>
    <definedName name="QBREPORTTYPE" localSheetId="1">0</definedName>
    <definedName name="QBREPORTTYPE" localSheetId="3">256</definedName>
    <definedName name="QBREPORTTYPE" localSheetId="2">256</definedName>
    <definedName name="QBROWHEADERS" localSheetId="6">2</definedName>
    <definedName name="QBROWHEADERS" localSheetId="0">5</definedName>
    <definedName name="QBROWHEADERS" localSheetId="4">4</definedName>
    <definedName name="QBROWHEADERS" localSheetId="5">4</definedName>
    <definedName name="QBROWHEADERS" localSheetId="1">6</definedName>
    <definedName name="QBROWHEADERS" localSheetId="3">4</definedName>
    <definedName name="QBROWHEADERS" localSheetId="2">4</definedName>
    <definedName name="QBSTARTDATE" localSheetId="6">20160301</definedName>
    <definedName name="QBSTARTDATE" localSheetId="0">20160229</definedName>
    <definedName name="QBSTARTDATE" localSheetId="1">20160201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0" l="1"/>
  <c r="K5" i="10"/>
  <c r="I5" i="10"/>
  <c r="G5" i="10"/>
  <c r="E5" i="10"/>
  <c r="C5" i="10"/>
  <c r="M4" i="10"/>
  <c r="M3" i="10"/>
  <c r="M2" i="10"/>
  <c r="C19" i="7" l="1"/>
  <c r="C47" i="9"/>
  <c r="B47" i="9"/>
  <c r="B42" i="9"/>
  <c r="B38" i="9"/>
  <c r="C9" i="9"/>
  <c r="C49" i="9" s="1"/>
  <c r="B9" i="9"/>
  <c r="B49" i="9" s="1"/>
  <c r="B26" i="8"/>
  <c r="B5" i="8"/>
  <c r="B28" i="8" s="1"/>
  <c r="C45" i="7"/>
  <c r="B45" i="7"/>
  <c r="C41" i="7"/>
  <c r="B41" i="7"/>
  <c r="C31" i="7"/>
  <c r="B31" i="7"/>
  <c r="C24" i="7"/>
  <c r="B24" i="7"/>
  <c r="B62" i="7" s="1"/>
  <c r="B19" i="7"/>
  <c r="C14" i="7"/>
  <c r="B14" i="7"/>
  <c r="C8" i="7"/>
  <c r="C62" i="7" l="1"/>
  <c r="B64" i="7"/>
  <c r="C64" i="7" l="1"/>
  <c r="F30" i="6"/>
  <c r="F29" i="6"/>
  <c r="F24" i="6"/>
  <c r="F23" i="6"/>
  <c r="F22" i="6"/>
  <c r="F15" i="6"/>
  <c r="F14" i="6"/>
  <c r="F13" i="6"/>
  <c r="F8" i="6"/>
  <c r="G49" i="5" l="1"/>
  <c r="G48" i="5"/>
  <c r="G47" i="5"/>
  <c r="G45" i="5"/>
  <c r="G39" i="5"/>
  <c r="G32" i="5"/>
  <c r="G29" i="5"/>
  <c r="G25" i="5"/>
  <c r="G22" i="5"/>
  <c r="G18" i="5"/>
  <c r="G17" i="5"/>
  <c r="G16" i="5"/>
  <c r="G12" i="5"/>
  <c r="G7" i="5"/>
  <c r="Q11" i="4" l="1"/>
  <c r="O11" i="4"/>
  <c r="Q10" i="4"/>
  <c r="O10" i="4"/>
  <c r="Q8" i="4"/>
  <c r="O8" i="4"/>
  <c r="Q7" i="4"/>
  <c r="O7" i="4"/>
  <c r="Q6" i="4"/>
  <c r="Q5" i="4"/>
  <c r="Q13" i="3" l="1"/>
  <c r="O13" i="3"/>
  <c r="Q12" i="3"/>
  <c r="O12" i="3"/>
  <c r="Q10" i="3"/>
  <c r="O10" i="3"/>
  <c r="Q9" i="3"/>
  <c r="O9" i="3"/>
  <c r="Q8" i="3"/>
  <c r="Q6" i="3"/>
  <c r="O6" i="3"/>
  <c r="Q5" i="3"/>
  <c r="Q65" i="2" l="1"/>
  <c r="O65" i="2"/>
  <c r="Q64" i="2"/>
  <c r="O64" i="2"/>
  <c r="Q63" i="2"/>
  <c r="O63" i="2"/>
  <c r="Q62" i="2"/>
  <c r="O62" i="2"/>
  <c r="Q61" i="2"/>
  <c r="Q57" i="2"/>
  <c r="O57" i="2"/>
  <c r="Q56" i="2"/>
  <c r="O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39" i="2"/>
  <c r="O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2" i="1" l="1"/>
  <c r="E11" i="1"/>
  <c r="E10" i="1"/>
  <c r="E7" i="1"/>
  <c r="E6" i="1"/>
</calcChain>
</file>

<file path=xl/sharedStrings.xml><?xml version="1.0" encoding="utf-8"?>
<sst xmlns="http://schemas.openxmlformats.org/spreadsheetml/2006/main" count="459" uniqueCount="255">
  <si>
    <t>Feb 29, 16</t>
  </si>
  <si>
    <t>Beginning Balance</t>
  </si>
  <si>
    <t>Cleared Transactions</t>
  </si>
  <si>
    <t>Checks and Payments - 34 items</t>
  </si>
  <si>
    <t>Deposits and Credits - 15 items</t>
  </si>
  <si>
    <t>Total Cleared Transactions</t>
  </si>
  <si>
    <t>Cleared Balance</t>
  </si>
  <si>
    <t>Uncleared Transactions</t>
  </si>
  <si>
    <t>Checks and Payments - 1 item</t>
  </si>
  <si>
    <t>Total Uncleared Transactions</t>
  </si>
  <si>
    <t>Register Balance as of 02/29/2016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</si>
  <si>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</si>
  <si>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</si>
  <si>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</si>
  <si>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</si>
  <si>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</si>
  <si>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</si>
  <si>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</si>
  <si>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</si>
  <si>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</si>
  <si>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</si>
  <si>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</si>
  <si>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</si>
  <si>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Transfer</t>
  </si>
  <si>
    <t>Liability Check</t>
  </si>
  <si>
    <t>Bill Pmt -Check</t>
  </si>
  <si>
    <t>Deposit</t>
  </si>
  <si>
    <t>Paycheck</t>
  </si>
  <si>
    <t>2787</t>
  </si>
  <si>
    <t>2786</t>
  </si>
  <si>
    <t>2785</t>
  </si>
  <si>
    <t>2784</t>
  </si>
  <si>
    <t>2794</t>
  </si>
  <si>
    <t>2788</t>
  </si>
  <si>
    <t>2796</t>
  </si>
  <si>
    <t>2795</t>
  </si>
  <si>
    <t>2790</t>
  </si>
  <si>
    <t>2789</t>
  </si>
  <si>
    <t>2797</t>
  </si>
  <si>
    <t>2791</t>
  </si>
  <si>
    <t>E-pay</t>
  </si>
  <si>
    <t>2792</t>
  </si>
  <si>
    <t>2793</t>
  </si>
  <si>
    <t>2798</t>
  </si>
  <si>
    <t>2799</t>
  </si>
  <si>
    <t>2800</t>
  </si>
  <si>
    <t>2802</t>
  </si>
  <si>
    <t>2801</t>
  </si>
  <si>
    <t>2803</t>
  </si>
  <si>
    <t>2804</t>
  </si>
  <si>
    <t>Made By Pumpkin</t>
  </si>
  <si>
    <t>Margo Fraiser</t>
  </si>
  <si>
    <t>Ainsley Cromwell</t>
  </si>
  <si>
    <t>PayPal</t>
  </si>
  <si>
    <t>Intuit GoPayment</t>
  </si>
  <si>
    <t>Cameron L McEllhiney {employee}</t>
  </si>
  <si>
    <t>Don Casmier</t>
  </si>
  <si>
    <t>Citrix</t>
  </si>
  <si>
    <t>United States Treasury</t>
  </si>
  <si>
    <t>Nation Builder</t>
  </si>
  <si>
    <t>QuickBooks Payroll Service</t>
  </si>
  <si>
    <t>Liana Perez</t>
  </si>
  <si>
    <t>Brian Buchner</t>
  </si>
  <si>
    <t>Intuit Payroll</t>
  </si>
  <si>
    <t>The Improve Group</t>
  </si>
  <si>
    <t>Cameron L McEllhiney</t>
  </si>
  <si>
    <t>Robert Worden</t>
  </si>
  <si>
    <t>Eventbrite</t>
  </si>
  <si>
    <t>City of Chicago</t>
  </si>
  <si>
    <t>Indiana Dept. of Revenue</t>
  </si>
  <si>
    <t>Deposits and Credits - 1 item</t>
  </si>
  <si>
    <t>Deposits and Credits - 2 items</t>
  </si>
  <si>
    <t>Feb 16</t>
  </si>
  <si>
    <t>Ordinary Income/Expense</t>
  </si>
  <si>
    <t>Income</t>
  </si>
  <si>
    <t>Advertisement Income</t>
  </si>
  <si>
    <t>Conference Registration Fees</t>
  </si>
  <si>
    <t>John Jay Symposium</t>
  </si>
  <si>
    <t>Total Conference Registration Fees</t>
  </si>
  <si>
    <t>Interest</t>
  </si>
  <si>
    <t>Membership Dues</t>
  </si>
  <si>
    <t>Organizational Member</t>
  </si>
  <si>
    <t>Regular Member</t>
  </si>
  <si>
    <t>Total Membership Dues</t>
  </si>
  <si>
    <t>Other Income</t>
  </si>
  <si>
    <t>Causa en Comun Contract</t>
  </si>
  <si>
    <t>Office of Justice Programs</t>
  </si>
  <si>
    <t>Total Other Income</t>
  </si>
  <si>
    <t>Total Income</t>
  </si>
  <si>
    <t>Gross Profit</t>
  </si>
  <si>
    <t>Expense</t>
  </si>
  <si>
    <t>Conference Expense</t>
  </si>
  <si>
    <t>DC Symposium</t>
  </si>
  <si>
    <t>Total Conference 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</si>
  <si>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</si>
  <si>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</si>
  <si>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</si>
  <si>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</si>
  <si>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</si>
  <si>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</si>
  <si>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</si>
  <si>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Miscellaneous</t>
  </si>
  <si>
    <t>Total Miscellaneous</t>
  </si>
  <si>
    <t>Office Supplies</t>
  </si>
  <si>
    <t>Payroll Expenses</t>
  </si>
  <si>
    <t>Postage &amp; Delivery</t>
  </si>
  <si>
    <t>Printing &amp; Reproduction</t>
  </si>
  <si>
    <t>Staff  Contractor Travel Expen</t>
  </si>
  <si>
    <t>Midwinter Meeting</t>
  </si>
  <si>
    <t>Total Staff  Contractor Travel Expen</t>
  </si>
  <si>
    <t>Strategic Planning</t>
  </si>
  <si>
    <t>Telephone/Communication Expense</t>
  </si>
  <si>
    <t>Travel Expense</t>
  </si>
  <si>
    <t>Mid Winter Meeting Per Diem</t>
  </si>
  <si>
    <t>Midwinter Meeting Travel</t>
  </si>
  <si>
    <t>Total Travel Expense</t>
  </si>
  <si>
    <t>Website Expense</t>
  </si>
  <si>
    <t>Total Expense</t>
  </si>
  <si>
    <t>Net Ordinary Income</t>
  </si>
  <si>
    <t>Net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</si>
  <si>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</si>
  <si>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</si>
  <si>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</si>
  <si>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</si>
  <si>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</si>
  <si>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</si>
  <si>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</si>
  <si>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</si>
  <si>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</si>
  <si>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</si>
  <si>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</si>
  <si>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</si>
  <si>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</si>
  <si>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</si>
  <si>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</si>
  <si>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</si>
  <si>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</si>
  <si>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</si>
  <si>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</si>
  <si>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</si>
  <si>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</si>
  <si>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</si>
  <si>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</si>
  <si>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</si>
  <si>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</si>
  <si>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</si>
  <si>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</si>
  <si>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</si>
  <si>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2016 Adopted Budget</t>
  </si>
  <si>
    <t>2016 Budget to Date</t>
  </si>
  <si>
    <t>Revenues</t>
  </si>
  <si>
    <t>Annual Conference Income</t>
  </si>
  <si>
    <t>Conference Reg Fees(Other Event)</t>
  </si>
  <si>
    <t xml:space="preserve">Account Recievable </t>
  </si>
  <si>
    <t>Associate</t>
  </si>
  <si>
    <t>Organizational</t>
  </si>
  <si>
    <t>Regular</t>
  </si>
  <si>
    <t>Student</t>
  </si>
  <si>
    <t>Contributions</t>
  </si>
  <si>
    <t>Office of Justice Programs Contract</t>
  </si>
  <si>
    <t>Grant Income</t>
  </si>
  <si>
    <t>Total Revenues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</si>
  <si>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</si>
  <si>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</si>
  <si>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</si>
  <si>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</si>
  <si>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</si>
  <si>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</si>
  <si>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</si>
  <si>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</si>
  <si>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</si>
  <si>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</si>
  <si>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</si>
  <si>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</si>
  <si>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</si>
  <si>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</si>
  <si>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</si>
  <si>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</si>
  <si>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</si>
  <si>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</si>
  <si>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</si>
  <si>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</si>
  <si>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</si>
  <si>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</si>
  <si>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</si>
  <si>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</si>
  <si>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</si>
  <si>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Insurance Expense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</si>
  <si>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</si>
  <si>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</si>
  <si>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</si>
  <si>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</si>
  <si>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</si>
  <si>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</si>
  <si>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Total Expenses</t>
  </si>
  <si>
    <t>John Jay</t>
  </si>
  <si>
    <t>Event Revenues</t>
  </si>
  <si>
    <t>Event Expenses</t>
  </si>
  <si>
    <t>Audio/Visual Expense</t>
  </si>
  <si>
    <t>Breakfast</t>
  </si>
  <si>
    <t>Luncheon</t>
  </si>
  <si>
    <t>Publishing</t>
  </si>
  <si>
    <t>Pens-Marketing</t>
  </si>
  <si>
    <t>Name Badges</t>
  </si>
  <si>
    <t>Printing Folder Contents</t>
  </si>
  <si>
    <t>Reception</t>
  </si>
  <si>
    <t>Staff Costs</t>
  </si>
  <si>
    <t>Staff Travel/Hotel/Per Diem</t>
  </si>
  <si>
    <t>Travel Speakers</t>
  </si>
  <si>
    <t>CLE Reporting Fee</t>
  </si>
  <si>
    <t>NACOLE Annual Conference</t>
  </si>
  <si>
    <t>REVENUES</t>
  </si>
  <si>
    <t>Hotel Rebate/Commission</t>
  </si>
  <si>
    <t>CLE Income</t>
  </si>
  <si>
    <t>Vendor Table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</si>
  <si>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</si>
  <si>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</si>
  <si>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</si>
  <si>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</si>
  <si>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</si>
  <si>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</si>
  <si>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</si>
  <si>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</si>
  <si>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</si>
  <si>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</si>
  <si>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</si>
  <si>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</si>
  <si>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</si>
  <si>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</si>
  <si>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</si>
  <si>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</si>
  <si>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</si>
  <si>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</si>
  <si>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</si>
  <si>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</si>
  <si>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</si>
  <si>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</si>
  <si>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</si>
  <si>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</si>
  <si>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</si>
  <si>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</si>
  <si>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</si>
  <si>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</si>
  <si>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</si>
  <si>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</si>
  <si>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</si>
  <si>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Current</t>
  </si>
  <si>
    <t>1 - 30</t>
  </si>
  <si>
    <t>31 - 60</t>
  </si>
  <si>
    <t>61 - 90</t>
  </si>
  <si>
    <t>&gt; 90</t>
  </si>
  <si>
    <t>TOTAL</t>
  </si>
  <si>
    <t>City of Detroit</t>
  </si>
  <si>
    <t>Jonathan Smith</t>
  </si>
  <si>
    <t>UDC School of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</si>
</sst>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999999"/>
      <name val="Calibri"/>
      <family val="2"/>
    </font>
    <font>
      <sz val="11"/>
      <color rgb="FFB7B7B7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A6A6A6"/>
        <bgColor rgb="FFA6A6A6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6" fillId="3" borderId="6" xfId="0" applyFont="1" applyFill="1" applyBorder="1" applyAlignment="1"/>
    <xf numFmtId="166" fontId="6" fillId="3" borderId="0" xfId="0" applyNumberFormat="1" applyFont="1" applyFill="1" applyAlignment="1"/>
    <xf numFmtId="0" fontId="6" fillId="3" borderId="0" xfId="0" applyFont="1" applyFill="1" applyAlignment="1"/>
    <xf numFmtId="0" fontId="5" fillId="0" borderId="7" xfId="0" applyFont="1" applyBorder="1" applyAlignment="1"/>
    <xf numFmtId="166" fontId="5" fillId="0" borderId="7" xfId="0" applyNumberFormat="1" applyFont="1" applyBorder="1" applyAlignment="1"/>
    <xf numFmtId="166" fontId="5" fillId="4" borderId="7" xfId="0" applyNumberFormat="1" applyFont="1" applyFill="1" applyBorder="1" applyAlignment="1"/>
    <xf numFmtId="166" fontId="6" fillId="0" borderId="7" xfId="0" applyNumberFormat="1" applyFont="1" applyBorder="1" applyAlignment="1"/>
    <xf numFmtId="0" fontId="7" fillId="4" borderId="8" xfId="0" applyFont="1" applyFill="1" applyBorder="1" applyAlignment="1">
      <alignment horizontal="right"/>
    </xf>
    <xf numFmtId="166" fontId="7" fillId="0" borderId="8" xfId="0" applyNumberFormat="1" applyFont="1" applyBorder="1" applyAlignment="1"/>
    <xf numFmtId="0" fontId="7" fillId="4" borderId="9" xfId="0" applyFont="1" applyFill="1" applyBorder="1" applyAlignment="1">
      <alignment horizontal="right"/>
    </xf>
    <xf numFmtId="166" fontId="7" fillId="0" borderId="9" xfId="0" applyNumberFormat="1" applyFont="1" applyBorder="1" applyAlignment="1"/>
    <xf numFmtId="0" fontId="7" fillId="4" borderId="10" xfId="0" applyFont="1" applyFill="1" applyBorder="1" applyAlignment="1">
      <alignment horizontal="right"/>
    </xf>
    <xf numFmtId="166" fontId="7" fillId="0" borderId="10" xfId="0" applyNumberFormat="1" applyFont="1" applyBorder="1" applyAlignment="1"/>
    <xf numFmtId="0" fontId="8" fillId="4" borderId="8" xfId="0" applyFont="1" applyFill="1" applyBorder="1" applyAlignment="1">
      <alignment horizontal="right"/>
    </xf>
    <xf numFmtId="4" fontId="6" fillId="0" borderId="8" xfId="0" applyNumberFormat="1" applyFont="1" applyBorder="1" applyAlignment="1"/>
    <xf numFmtId="0" fontId="8" fillId="4" borderId="10" xfId="0" applyFont="1" applyFill="1" applyBorder="1" applyAlignment="1">
      <alignment horizontal="right"/>
    </xf>
    <xf numFmtId="4" fontId="9" fillId="0" borderId="10" xfId="0" applyNumberFormat="1" applyFont="1" applyBorder="1" applyAlignment="1"/>
    <xf numFmtId="0" fontId="5" fillId="0" borderId="0" xfId="0" applyFont="1" applyAlignment="1"/>
    <xf numFmtId="166" fontId="10" fillId="0" borderId="0" xfId="0" applyNumberFormat="1" applyFont="1" applyAlignment="1"/>
    <xf numFmtId="166" fontId="11" fillId="4" borderId="0" xfId="0" applyNumberFormat="1" applyFont="1" applyFill="1" applyAlignment="1"/>
    <xf numFmtId="0" fontId="6" fillId="0" borderId="11" xfId="0" applyFont="1" applyBorder="1" applyAlignment="1"/>
    <xf numFmtId="166" fontId="6" fillId="0" borderId="0" xfId="0" applyNumberFormat="1" applyFont="1" applyAlignment="1"/>
    <xf numFmtId="0" fontId="6" fillId="0" borderId="0" xfId="0" applyFont="1" applyAlignment="1"/>
    <xf numFmtId="0" fontId="0" fillId="0" borderId="0" xfId="0" applyFont="1" applyAlignment="1"/>
    <xf numFmtId="0" fontId="5" fillId="5" borderId="0" xfId="0" applyFont="1" applyFill="1" applyAlignment="1"/>
    <xf numFmtId="166" fontId="5" fillId="5" borderId="0" xfId="0" applyNumberFormat="1" applyFont="1" applyFill="1" applyAlignment="1"/>
    <xf numFmtId="166" fontId="5" fillId="0" borderId="0" xfId="0" applyNumberFormat="1" applyFont="1" applyAlignment="1"/>
    <xf numFmtId="0" fontId="12" fillId="0" borderId="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5" fillId="0" borderId="8" xfId="0" applyFont="1" applyBorder="1" applyAlignment="1"/>
    <xf numFmtId="166" fontId="5" fillId="0" borderId="8" xfId="0" applyNumberFormat="1" applyFont="1" applyBorder="1" applyAlignment="1"/>
    <xf numFmtId="0" fontId="7" fillId="0" borderId="8" xfId="0" applyFont="1" applyBorder="1" applyAlignment="1">
      <alignment horizontal="right"/>
    </xf>
    <xf numFmtId="166" fontId="13" fillId="0" borderId="8" xfId="0" applyNumberFormat="1" applyFont="1" applyBorder="1" applyAlignment="1"/>
    <xf numFmtId="0" fontId="7" fillId="0" borderId="9" xfId="0" applyFont="1" applyBorder="1" applyAlignment="1">
      <alignment horizontal="right"/>
    </xf>
    <xf numFmtId="166" fontId="13" fillId="0" borderId="9" xfId="0" applyNumberFormat="1" applyFont="1" applyBorder="1" applyAlignment="1"/>
    <xf numFmtId="0" fontId="13" fillId="0" borderId="9" xfId="0" applyFont="1" applyBorder="1" applyAlignment="1"/>
    <xf numFmtId="0" fontId="7" fillId="0" borderId="10" xfId="0" applyFont="1" applyBorder="1" applyAlignment="1">
      <alignment horizontal="right"/>
    </xf>
    <xf numFmtId="166" fontId="7" fillId="0" borderId="0" xfId="0" applyNumberFormat="1" applyFont="1" applyAlignment="1"/>
    <xf numFmtId="166" fontId="12" fillId="0" borderId="0" xfId="0" applyNumberFormat="1" applyFont="1" applyAlignment="1"/>
    <xf numFmtId="166" fontId="7" fillId="0" borderId="9" xfId="0" applyNumberFormat="1" applyFont="1" applyBorder="1" applyAlignment="1">
      <alignment horizontal="right"/>
    </xf>
    <xf numFmtId="166" fontId="12" fillId="0" borderId="10" xfId="0" applyNumberFormat="1" applyFont="1" applyBorder="1" applyAlignment="1"/>
    <xf numFmtId="0" fontId="6" fillId="4" borderId="0" xfId="0" applyFont="1" applyFill="1" applyAlignment="1"/>
    <xf numFmtId="166" fontId="11" fillId="0" borderId="0" xfId="0" applyNumberFormat="1" applyFont="1" applyAlignment="1"/>
    <xf numFmtId="0" fontId="14" fillId="5" borderId="0" xfId="0" applyFont="1" applyFill="1" applyAlignment="1"/>
    <xf numFmtId="166" fontId="14" fillId="5" borderId="0" xfId="0" applyNumberFormat="1" applyFont="1" applyFill="1" applyAlignment="1"/>
    <xf numFmtId="0" fontId="15" fillId="0" borderId="0" xfId="0" applyFont="1" applyAlignment="1"/>
    <xf numFmtId="166" fontId="15" fillId="0" borderId="0" xfId="0" applyNumberFormat="1" applyFont="1" applyAlignment="1"/>
    <xf numFmtId="0" fontId="14" fillId="6" borderId="0" xfId="0" applyFont="1" applyFill="1" applyAlignment="1"/>
    <xf numFmtId="166" fontId="15" fillId="6" borderId="0" xfId="0" applyNumberFormat="1" applyFont="1" applyFill="1" applyAlignment="1"/>
    <xf numFmtId="0" fontId="14" fillId="0" borderId="7" xfId="0" applyFont="1" applyBorder="1" applyAlignment="1"/>
    <xf numFmtId="166" fontId="14" fillId="0" borderId="7" xfId="0" applyNumberFormat="1" applyFont="1" applyBorder="1" applyAlignment="1"/>
    <xf numFmtId="166" fontId="15" fillId="0" borderId="7" xfId="0" applyNumberFormat="1" applyFont="1" applyBorder="1" applyAlignment="1"/>
    <xf numFmtId="0" fontId="14" fillId="0" borderId="0" xfId="0" applyFont="1" applyAlignment="1"/>
    <xf numFmtId="166" fontId="14" fillId="0" borderId="0" xfId="0" applyNumberFormat="1" applyFont="1" applyAlignment="1"/>
    <xf numFmtId="166" fontId="15" fillId="4" borderId="0" xfId="0" applyNumberFormat="1" applyFont="1" applyFill="1" applyAlignment="1"/>
    <xf numFmtId="0" fontId="15" fillId="0" borderId="9" xfId="0" applyFont="1" applyBorder="1" applyAlignment="1"/>
    <xf numFmtId="0" fontId="15" fillId="4" borderId="0" xfId="0" applyFont="1" applyFill="1" applyAlignment="1"/>
    <xf numFmtId="0" fontId="15" fillId="6" borderId="0" xfId="0" applyFont="1" applyFill="1" applyAlignment="1"/>
    <xf numFmtId="0" fontId="15" fillId="0" borderId="7" xfId="0" applyFont="1" applyBorder="1" applyAlignment="1"/>
    <xf numFmtId="166" fontId="14" fillId="4" borderId="7" xfId="0" applyNumberFormat="1" applyFont="1" applyFill="1" applyBorder="1" applyAlignment="1"/>
    <xf numFmtId="0" fontId="14" fillId="7" borderId="0" xfId="0" applyFont="1" applyFill="1" applyAlignment="1"/>
    <xf numFmtId="166" fontId="15" fillId="4" borderId="7" xfId="0" applyNumberFormat="1" applyFont="1" applyFill="1" applyBorder="1" applyAlignment="1"/>
    <xf numFmtId="0" fontId="15" fillId="0" borderId="11" xfId="0" applyFont="1" applyBorder="1" applyAlignment="1"/>
    <xf numFmtId="166" fontId="15" fillId="0" borderId="14" xfId="0" applyNumberFormat="1" applyFont="1" applyBorder="1" applyAlignment="1"/>
    <xf numFmtId="166" fontId="14" fillId="0" borderId="8" xfId="0" applyNumberFormat="1" applyFont="1" applyBorder="1" applyAlignment="1"/>
    <xf numFmtId="166" fontId="15" fillId="0" borderId="8" xfId="0" applyNumberFormat="1" applyFont="1" applyBorder="1" applyAlignment="1"/>
    <xf numFmtId="0" fontId="17" fillId="0" borderId="15" xfId="0" applyFont="1" applyBorder="1" applyAlignment="1">
      <alignment horizontal="right"/>
    </xf>
    <xf numFmtId="166" fontId="17" fillId="0" borderId="8" xfId="0" applyNumberFormat="1" applyFont="1" applyBorder="1" applyAlignment="1"/>
    <xf numFmtId="166" fontId="17" fillId="0" borderId="15" xfId="0" applyNumberFormat="1" applyFont="1" applyBorder="1" applyAlignment="1"/>
    <xf numFmtId="0" fontId="17" fillId="0" borderId="11" xfId="0" applyFont="1" applyBorder="1" applyAlignment="1">
      <alignment horizontal="right"/>
    </xf>
    <xf numFmtId="166" fontId="17" fillId="0" borderId="9" xfId="0" applyNumberFormat="1" applyFont="1" applyBorder="1" applyAlignment="1"/>
    <xf numFmtId="166" fontId="17" fillId="0" borderId="11" xfId="0" applyNumberFormat="1" applyFont="1" applyBorder="1" applyAlignment="1"/>
    <xf numFmtId="0" fontId="17" fillId="0" borderId="6" xfId="0" applyFont="1" applyBorder="1" applyAlignment="1">
      <alignment horizontal="right"/>
    </xf>
    <xf numFmtId="166" fontId="17" fillId="0" borderId="10" xfId="0" applyNumberFormat="1" applyFont="1" applyBorder="1" applyAlignment="1"/>
    <xf numFmtId="166" fontId="17" fillId="0" borderId="6" xfId="0" applyNumberFormat="1" applyFont="1" applyBorder="1" applyAlignment="1"/>
    <xf numFmtId="0" fontId="14" fillId="0" borderId="9" xfId="0" applyFont="1" applyBorder="1" applyAlignment="1"/>
    <xf numFmtId="166" fontId="14" fillId="0" borderId="9" xfId="0" applyNumberFormat="1" applyFont="1" applyBorder="1" applyAlignment="1"/>
    <xf numFmtId="166" fontId="15" fillId="0" borderId="9" xfId="0" applyNumberFormat="1" applyFont="1" applyBorder="1" applyAlignment="1"/>
    <xf numFmtId="166" fontId="15" fillId="0" borderId="15" xfId="0" applyNumberFormat="1" applyFont="1" applyBorder="1" applyAlignment="1"/>
    <xf numFmtId="166" fontId="15" fillId="0" borderId="11" xfId="0" applyNumberFormat="1" applyFont="1" applyBorder="1" applyAlignment="1"/>
    <xf numFmtId="166" fontId="15" fillId="0" borderId="6" xfId="0" applyNumberFormat="1" applyFont="1" applyBorder="1" applyAlignment="1"/>
    <xf numFmtId="0" fontId="15" fillId="0" borderId="8" xfId="0" applyFont="1" applyBorder="1" applyAlignment="1"/>
    <xf numFmtId="166" fontId="14" fillId="4" borderId="8" xfId="0" applyNumberFormat="1" applyFont="1" applyFill="1" applyBorder="1" applyAlignment="1"/>
    <xf numFmtId="166" fontId="15" fillId="4" borderId="8" xfId="0" applyNumberFormat="1" applyFont="1" applyFill="1" applyBorder="1" applyAlignment="1"/>
    <xf numFmtId="166" fontId="18" fillId="0" borderId="0" xfId="0" applyNumberFormat="1" applyFont="1" applyAlignment="1"/>
    <xf numFmtId="4" fontId="7" fillId="0" borderId="9" xfId="0" applyNumberFormat="1" applyFont="1" applyBorder="1" applyAlignment="1"/>
    <xf numFmtId="0" fontId="15" fillId="5" borderId="12" xfId="0" applyFont="1" applyFill="1" applyBorder="1" applyAlignment="1"/>
    <xf numFmtId="0" fontId="15" fillId="5" borderId="13" xfId="0" applyFont="1" applyFill="1" applyBorder="1" applyAlignment="1"/>
    <xf numFmtId="0" fontId="16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xSplit="5190" ySplit="615" topLeftCell="F15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4" width="3" style="1" customWidth="1"/>
    <col min="5" max="5" width="22.42578125" style="1" customWidth="1"/>
    <col min="6" max="6" width="8.7109375" style="12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120</v>
      </c>
      <c r="F2" s="2"/>
    </row>
    <row r="3" spans="1:6" x14ac:dyDescent="0.25">
      <c r="B3" s="1" t="s">
        <v>121</v>
      </c>
      <c r="F3" s="2"/>
    </row>
    <row r="4" spans="1:6" x14ac:dyDescent="0.25">
      <c r="C4" s="1" t="s">
        <v>122</v>
      </c>
      <c r="F4" s="2"/>
    </row>
    <row r="5" spans="1:6" x14ac:dyDescent="0.25">
      <c r="D5" s="1" t="s">
        <v>123</v>
      </c>
      <c r="F5" s="2">
        <v>100167.07</v>
      </c>
    </row>
    <row r="6" spans="1:6" x14ac:dyDescent="0.25">
      <c r="D6" s="1" t="s">
        <v>124</v>
      </c>
      <c r="F6" s="2">
        <v>86151.14</v>
      </c>
    </row>
    <row r="7" spans="1:6" ht="15.75" thickBot="1" x14ac:dyDescent="0.3">
      <c r="D7" s="1" t="s">
        <v>125</v>
      </c>
      <c r="F7" s="17">
        <v>8042.16</v>
      </c>
    </row>
    <row r="8" spans="1:6" x14ac:dyDescent="0.25">
      <c r="C8" s="1" t="s">
        <v>126</v>
      </c>
      <c r="F8" s="2">
        <f>ROUND(SUM(F4:F7),5)</f>
        <v>194360.37</v>
      </c>
    </row>
    <row r="9" spans="1:6" ht="30" customHeight="1" x14ac:dyDescent="0.25">
      <c r="C9" s="1" t="s">
        <v>127</v>
      </c>
      <c r="F9" s="2"/>
    </row>
    <row r="10" spans="1:6" x14ac:dyDescent="0.25">
      <c r="D10" s="1" t="s">
        <v>128</v>
      </c>
      <c r="F10" s="2">
        <v>525.26</v>
      </c>
    </row>
    <row r="11" spans="1:6" x14ac:dyDescent="0.25">
      <c r="D11" s="1" t="s">
        <v>129</v>
      </c>
      <c r="F11" s="2">
        <v>-3.93</v>
      </c>
    </row>
    <row r="12" spans="1:6" ht="15.75" thickBot="1" x14ac:dyDescent="0.3">
      <c r="D12" s="1" t="s">
        <v>130</v>
      </c>
      <c r="F12" s="3">
        <v>-50.12</v>
      </c>
    </row>
    <row r="13" spans="1:6" ht="15.75" thickBot="1" x14ac:dyDescent="0.3">
      <c r="C13" s="1" t="s">
        <v>131</v>
      </c>
      <c r="F13" s="4">
        <f>ROUND(SUM(F9:F12),5)</f>
        <v>471.21</v>
      </c>
    </row>
    <row r="14" spans="1:6" ht="30" customHeight="1" thickBot="1" x14ac:dyDescent="0.3">
      <c r="B14" s="1" t="s">
        <v>132</v>
      </c>
      <c r="F14" s="4">
        <f>ROUND(F3+F8+F13,5)</f>
        <v>194831.58</v>
      </c>
    </row>
    <row r="15" spans="1:6" s="6" customFormat="1" ht="30" customHeight="1" thickBot="1" x14ac:dyDescent="0.25">
      <c r="A15" s="1" t="s">
        <v>133</v>
      </c>
      <c r="B15" s="1"/>
      <c r="C15" s="1"/>
      <c r="D15" s="1"/>
      <c r="E15" s="1"/>
      <c r="F15" s="5">
        <f>ROUND(F2+F14,5)</f>
        <v>194831.58</v>
      </c>
    </row>
    <row r="16" spans="1:6" ht="31.5" customHeight="1" thickTop="1" x14ac:dyDescent="0.25">
      <c r="A16" s="1" t="s">
        <v>134</v>
      </c>
      <c r="F16" s="2"/>
    </row>
    <row r="17" spans="1:6" x14ac:dyDescent="0.25">
      <c r="B17" s="1" t="s">
        <v>135</v>
      </c>
      <c r="F17" s="2"/>
    </row>
    <row r="18" spans="1:6" x14ac:dyDescent="0.25">
      <c r="C18" s="1" t="s">
        <v>136</v>
      </c>
      <c r="F18" s="2"/>
    </row>
    <row r="19" spans="1:6" x14ac:dyDescent="0.25">
      <c r="D19" s="1" t="s">
        <v>137</v>
      </c>
      <c r="F19" s="2"/>
    </row>
    <row r="20" spans="1:6" x14ac:dyDescent="0.25">
      <c r="E20" s="1" t="s">
        <v>138</v>
      </c>
      <c r="F20" s="2">
        <v>-2981.04</v>
      </c>
    </row>
    <row r="21" spans="1:6" ht="15.75" thickBot="1" x14ac:dyDescent="0.3">
      <c r="E21" s="1" t="s">
        <v>139</v>
      </c>
      <c r="F21" s="3">
        <v>2814.28</v>
      </c>
    </row>
    <row r="22" spans="1:6" ht="15.75" thickBot="1" x14ac:dyDescent="0.3">
      <c r="D22" s="1" t="s">
        <v>140</v>
      </c>
      <c r="F22" s="4">
        <f>ROUND(SUM(F19:F21),5)</f>
        <v>-166.76</v>
      </c>
    </row>
    <row r="23" spans="1:6" ht="30" customHeight="1" thickBot="1" x14ac:dyDescent="0.3">
      <c r="C23" s="1" t="s">
        <v>141</v>
      </c>
      <c r="F23" s="18">
        <f>ROUND(F18+F22,5)</f>
        <v>-166.76</v>
      </c>
    </row>
    <row r="24" spans="1:6" ht="30" customHeight="1" x14ac:dyDescent="0.25">
      <c r="B24" s="1" t="s">
        <v>142</v>
      </c>
      <c r="F24" s="2">
        <f>ROUND(F17+F23,5)</f>
        <v>-166.76</v>
      </c>
    </row>
    <row r="25" spans="1:6" ht="30" customHeight="1" x14ac:dyDescent="0.25">
      <c r="B25" s="1" t="s">
        <v>143</v>
      </c>
      <c r="F25" s="2"/>
    </row>
    <row r="26" spans="1:6" x14ac:dyDescent="0.25">
      <c r="C26" s="1" t="s">
        <v>144</v>
      </c>
      <c r="F26" s="2">
        <v>69628.84</v>
      </c>
    </row>
    <row r="27" spans="1:6" x14ac:dyDescent="0.25">
      <c r="C27" s="1" t="s">
        <v>145</v>
      </c>
      <c r="F27" s="2">
        <v>92465.1</v>
      </c>
    </row>
    <row r="28" spans="1:6" ht="15.75" thickBot="1" x14ac:dyDescent="0.3">
      <c r="C28" s="1" t="s">
        <v>119</v>
      </c>
      <c r="F28" s="3">
        <v>32904.400000000001</v>
      </c>
    </row>
    <row r="29" spans="1:6" ht="15.75" thickBot="1" x14ac:dyDescent="0.3">
      <c r="B29" s="1" t="s">
        <v>146</v>
      </c>
      <c r="F29" s="4">
        <f>ROUND(SUM(F25:F28),5)</f>
        <v>194998.34</v>
      </c>
    </row>
    <row r="30" spans="1:6" s="6" customFormat="1" ht="30" customHeight="1" thickBot="1" x14ac:dyDescent="0.25">
      <c r="A30" s="1" t="s">
        <v>147</v>
      </c>
      <c r="B30" s="1"/>
      <c r="C30" s="1"/>
      <c r="D30" s="1"/>
      <c r="E30" s="1"/>
      <c r="F30" s="5">
        <f>ROUND(F16+F24+F29,5)</f>
        <v>194831.58</v>
      </c>
    </row>
    <row r="31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3:07 PM
&amp;"Arial,Bold"&amp;8 03/01/16
&amp;"Arial,Bold"&amp;8 Cash Basis&amp;C&amp;"Arial,Bold"&amp;12 NACOLE
&amp;"Arial,Bold"&amp;14 Balance Sheet
&amp;"Arial,Bold"&amp;10 As of February 29, 2016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G5" sqref="G5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85" t="s">
        <v>210</v>
      </c>
      <c r="B1" s="85" t="s">
        <v>148</v>
      </c>
      <c r="C1" s="85" t="s">
        <v>149</v>
      </c>
    </row>
    <row r="2" spans="1:3" x14ac:dyDescent="0.25">
      <c r="A2" s="111" t="s">
        <v>211</v>
      </c>
      <c r="B2" s="112"/>
      <c r="C2" s="113"/>
    </row>
    <row r="3" spans="1:3" x14ac:dyDescent="0.25">
      <c r="A3" s="70" t="s">
        <v>76</v>
      </c>
      <c r="B3" s="75">
        <v>146250</v>
      </c>
      <c r="C3" s="76">
        <v>2700</v>
      </c>
    </row>
    <row r="4" spans="1:3" x14ac:dyDescent="0.25">
      <c r="A4" s="70" t="s">
        <v>212</v>
      </c>
      <c r="B4" s="75">
        <v>15000</v>
      </c>
      <c r="C4" s="76"/>
    </row>
    <row r="5" spans="1:3" x14ac:dyDescent="0.25">
      <c r="A5" s="70" t="s">
        <v>213</v>
      </c>
      <c r="B5" s="75">
        <v>1500</v>
      </c>
      <c r="C5" s="76"/>
    </row>
    <row r="6" spans="1:3" x14ac:dyDescent="0.25">
      <c r="A6" s="70" t="s">
        <v>214</v>
      </c>
      <c r="B6" s="75">
        <v>0</v>
      </c>
      <c r="C6" s="76"/>
    </row>
    <row r="7" spans="1:3" x14ac:dyDescent="0.25">
      <c r="A7" s="70" t="s">
        <v>215</v>
      </c>
      <c r="B7" s="75">
        <v>0</v>
      </c>
      <c r="C7" s="76"/>
    </row>
    <row r="8" spans="1:3" x14ac:dyDescent="0.25">
      <c r="A8" s="70" t="s">
        <v>216</v>
      </c>
      <c r="B8" s="75">
        <v>10000</v>
      </c>
      <c r="C8" s="76"/>
    </row>
    <row r="9" spans="1:3" x14ac:dyDescent="0.25">
      <c r="A9" s="70" t="s">
        <v>161</v>
      </c>
      <c r="B9" s="84">
        <f>SUM(B3:B8)</f>
        <v>172750</v>
      </c>
      <c r="C9" s="86">
        <f>+SUM(C3:C8)</f>
        <v>2700</v>
      </c>
    </row>
    <row r="10" spans="1:3" x14ac:dyDescent="0.25">
      <c r="A10" s="87"/>
      <c r="B10" s="88"/>
      <c r="C10" s="88"/>
    </row>
    <row r="11" spans="1:3" x14ac:dyDescent="0.25">
      <c r="A11" s="111" t="s">
        <v>217</v>
      </c>
      <c r="B11" s="112"/>
      <c r="C11" s="113"/>
    </row>
    <row r="12" spans="1:3" x14ac:dyDescent="0.25">
      <c r="A12" s="80" t="s">
        <v>218</v>
      </c>
      <c r="B12" s="75">
        <v>0</v>
      </c>
      <c r="C12" s="76"/>
    </row>
    <row r="13" spans="1:3" x14ac:dyDescent="0.25">
      <c r="A13" s="80" t="s">
        <v>97</v>
      </c>
      <c r="B13" s="75">
        <v>3000</v>
      </c>
      <c r="C13" s="76"/>
    </row>
    <row r="14" spans="1:3" x14ac:dyDescent="0.25">
      <c r="A14" s="80" t="s">
        <v>219</v>
      </c>
      <c r="B14" s="75">
        <v>2750</v>
      </c>
      <c r="C14" s="76"/>
    </row>
    <row r="15" spans="1:3" x14ac:dyDescent="0.25">
      <c r="A15" s="80" t="s">
        <v>220</v>
      </c>
      <c r="B15" s="75">
        <v>0</v>
      </c>
      <c r="C15" s="76"/>
    </row>
    <row r="16" spans="1:3" x14ac:dyDescent="0.25">
      <c r="A16" s="80" t="s">
        <v>221</v>
      </c>
      <c r="B16" s="75">
        <v>15000</v>
      </c>
      <c r="C16" s="76"/>
    </row>
    <row r="17" spans="1:3" x14ac:dyDescent="0.25">
      <c r="A17" s="80" t="s">
        <v>222</v>
      </c>
      <c r="B17" s="75">
        <v>1500</v>
      </c>
      <c r="C17" s="76"/>
    </row>
    <row r="18" spans="1:3" x14ac:dyDescent="0.25">
      <c r="A18" s="80" t="s">
        <v>223</v>
      </c>
      <c r="B18" s="75">
        <v>0</v>
      </c>
      <c r="C18" s="76"/>
    </row>
    <row r="19" spans="1:3" x14ac:dyDescent="0.25">
      <c r="A19" s="80" t="s">
        <v>187</v>
      </c>
      <c r="B19" s="75">
        <v>800</v>
      </c>
      <c r="C19" s="76"/>
    </row>
    <row r="20" spans="1:3" x14ac:dyDescent="0.25">
      <c r="A20" s="80" t="s">
        <v>224</v>
      </c>
      <c r="B20" s="75">
        <v>9300</v>
      </c>
      <c r="C20" s="76"/>
    </row>
    <row r="21" spans="1:3" x14ac:dyDescent="0.25">
      <c r="A21" s="80" t="s">
        <v>199</v>
      </c>
      <c r="B21" s="75">
        <v>23575</v>
      </c>
      <c r="C21" s="76"/>
    </row>
    <row r="22" spans="1:3" x14ac:dyDescent="0.25">
      <c r="A22" s="80" t="s">
        <v>225</v>
      </c>
      <c r="B22" s="75">
        <v>10000</v>
      </c>
      <c r="C22" s="76"/>
    </row>
    <row r="23" spans="1:3" x14ac:dyDescent="0.25">
      <c r="A23" s="80" t="s">
        <v>226</v>
      </c>
      <c r="B23" s="75">
        <v>5500</v>
      </c>
      <c r="C23" s="76"/>
    </row>
    <row r="24" spans="1:3" x14ac:dyDescent="0.25">
      <c r="A24" s="80" t="s">
        <v>198</v>
      </c>
      <c r="B24" s="75">
        <v>15000</v>
      </c>
      <c r="C24" s="76"/>
    </row>
    <row r="25" spans="1:3" x14ac:dyDescent="0.25">
      <c r="A25" s="80" t="s">
        <v>227</v>
      </c>
      <c r="B25" s="75">
        <v>600</v>
      </c>
      <c r="C25" s="76"/>
    </row>
    <row r="26" spans="1:3" x14ac:dyDescent="0.25">
      <c r="A26" s="80" t="s">
        <v>228</v>
      </c>
      <c r="B26" s="75">
        <v>500</v>
      </c>
      <c r="C26" s="76"/>
    </row>
    <row r="27" spans="1:3" x14ac:dyDescent="0.25">
      <c r="A27" s="80" t="s">
        <v>229</v>
      </c>
      <c r="B27" s="75">
        <v>900</v>
      </c>
      <c r="C27" s="76"/>
    </row>
    <row r="28" spans="1:3" x14ac:dyDescent="0.25">
      <c r="A28" s="80" t="s">
        <v>230</v>
      </c>
      <c r="B28" s="75">
        <v>250</v>
      </c>
      <c r="C28" s="76"/>
    </row>
    <row r="29" spans="1:3" x14ac:dyDescent="0.25">
      <c r="A29" s="80" t="s">
        <v>231</v>
      </c>
      <c r="B29" s="75">
        <v>325</v>
      </c>
      <c r="C29" s="76"/>
    </row>
    <row r="30" spans="1:3" x14ac:dyDescent="0.25">
      <c r="A30" s="80" t="s">
        <v>105</v>
      </c>
      <c r="B30" s="75">
        <v>150</v>
      </c>
      <c r="C30" s="76"/>
    </row>
    <row r="31" spans="1:3" x14ac:dyDescent="0.25">
      <c r="A31" s="80" t="s">
        <v>232</v>
      </c>
      <c r="B31" s="75">
        <v>0</v>
      </c>
      <c r="C31" s="83"/>
    </row>
    <row r="32" spans="1:3" x14ac:dyDescent="0.25">
      <c r="A32" s="80" t="s">
        <v>233</v>
      </c>
      <c r="B32" s="75">
        <v>1500</v>
      </c>
      <c r="C32" s="76"/>
    </row>
    <row r="33" spans="1:3" x14ac:dyDescent="0.25">
      <c r="A33" s="80" t="s">
        <v>106</v>
      </c>
      <c r="B33" s="75">
        <v>3000</v>
      </c>
      <c r="C33" s="76"/>
    </row>
    <row r="34" spans="1:3" x14ac:dyDescent="0.25">
      <c r="A34" s="80" t="s">
        <v>234</v>
      </c>
      <c r="B34" s="75">
        <v>1050</v>
      </c>
      <c r="C34" s="76"/>
    </row>
    <row r="35" spans="1:3" x14ac:dyDescent="0.25">
      <c r="A35" s="80" t="s">
        <v>235</v>
      </c>
      <c r="B35" s="75">
        <v>300</v>
      </c>
      <c r="C35" s="76"/>
    </row>
    <row r="36" spans="1:3" x14ac:dyDescent="0.25">
      <c r="A36" s="80" t="s">
        <v>236</v>
      </c>
      <c r="B36" s="75">
        <v>3500</v>
      </c>
      <c r="C36" s="76"/>
    </row>
    <row r="37" spans="1:3" x14ac:dyDescent="0.25">
      <c r="A37" s="80" t="s">
        <v>237</v>
      </c>
      <c r="B37" s="75">
        <v>2500</v>
      </c>
      <c r="C37" s="76"/>
    </row>
    <row r="38" spans="1:3" x14ac:dyDescent="0.25">
      <c r="A38" s="80" t="s">
        <v>238</v>
      </c>
      <c r="B38" s="89">
        <f>SUM(B39:B41)</f>
        <v>13083</v>
      </c>
      <c r="C38" s="90"/>
    </row>
    <row r="39" spans="1:3" x14ac:dyDescent="0.25">
      <c r="A39" s="91" t="s">
        <v>239</v>
      </c>
      <c r="B39" s="92">
        <v>4150</v>
      </c>
      <c r="C39" s="93"/>
    </row>
    <row r="40" spans="1:3" x14ac:dyDescent="0.25">
      <c r="A40" s="94" t="s">
        <v>240</v>
      </c>
      <c r="B40" s="95">
        <v>5850</v>
      </c>
      <c r="C40" s="96"/>
    </row>
    <row r="41" spans="1:3" x14ac:dyDescent="0.25">
      <c r="A41" s="97" t="s">
        <v>241</v>
      </c>
      <c r="B41" s="98">
        <v>3083</v>
      </c>
      <c r="C41" s="99"/>
    </row>
    <row r="42" spans="1:3" x14ac:dyDescent="0.25">
      <c r="A42" s="100" t="s">
        <v>242</v>
      </c>
      <c r="B42" s="101">
        <f>SUM(B43:B45)</f>
        <v>2199</v>
      </c>
      <c r="C42" s="102"/>
    </row>
    <row r="43" spans="1:3" x14ac:dyDescent="0.25">
      <c r="A43" s="91" t="s">
        <v>243</v>
      </c>
      <c r="B43" s="92">
        <v>852</v>
      </c>
      <c r="C43" s="103"/>
    </row>
    <row r="44" spans="1:3" x14ac:dyDescent="0.25">
      <c r="A44" s="94" t="s">
        <v>244</v>
      </c>
      <c r="B44" s="95">
        <v>684</v>
      </c>
      <c r="C44" s="104"/>
    </row>
    <row r="45" spans="1:3" x14ac:dyDescent="0.25">
      <c r="A45" s="97" t="s">
        <v>245</v>
      </c>
      <c r="B45" s="98">
        <v>663</v>
      </c>
      <c r="C45" s="105"/>
    </row>
    <row r="46" spans="1:3" x14ac:dyDescent="0.25">
      <c r="A46" s="83" t="s">
        <v>101</v>
      </c>
      <c r="B46" s="75">
        <v>0</v>
      </c>
      <c r="C46" s="76"/>
    </row>
    <row r="47" spans="1:3" x14ac:dyDescent="0.25">
      <c r="A47" s="106" t="s">
        <v>194</v>
      </c>
      <c r="B47" s="107">
        <f>SUM(B12:B46)</f>
        <v>131564</v>
      </c>
      <c r="C47" s="108">
        <f>+SUM(C12:C46)</f>
        <v>0</v>
      </c>
    </row>
    <row r="48" spans="1:3" x14ac:dyDescent="0.25">
      <c r="A48" s="70"/>
      <c r="B48" s="70"/>
      <c r="C48" s="70"/>
    </row>
    <row r="49" spans="1:3" x14ac:dyDescent="0.25">
      <c r="A49" s="70" t="s">
        <v>119</v>
      </c>
      <c r="B49" s="109">
        <f>B9-B47</f>
        <v>41186</v>
      </c>
      <c r="C49" s="51">
        <f>C9-C47</f>
        <v>2700</v>
      </c>
    </row>
  </sheetData>
  <mergeCells count="2">
    <mergeCell ref="A2:C2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0"/>
  <sheetViews>
    <sheetView workbookViewId="0">
      <pane xSplit="6" ySplit="1" topLeftCell="G27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72</v>
      </c>
    </row>
    <row r="2" spans="1:7" ht="15.75" thickTop="1" x14ac:dyDescent="0.25">
      <c r="A2" s="1"/>
      <c r="B2" s="1" t="s">
        <v>73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74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75</v>
      </c>
      <c r="F4" s="1"/>
      <c r="G4" s="2">
        <v>300</v>
      </c>
    </row>
    <row r="5" spans="1:7" x14ac:dyDescent="0.25">
      <c r="A5" s="1"/>
      <c r="B5" s="1"/>
      <c r="C5" s="1"/>
      <c r="D5" s="1"/>
      <c r="E5" s="1" t="s">
        <v>76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77</v>
      </c>
      <c r="G6" s="17">
        <v>950</v>
      </c>
    </row>
    <row r="7" spans="1:7" x14ac:dyDescent="0.25">
      <c r="A7" s="1"/>
      <c r="B7" s="1"/>
      <c r="C7" s="1"/>
      <c r="D7" s="1"/>
      <c r="E7" s="1" t="s">
        <v>78</v>
      </c>
      <c r="F7" s="1"/>
      <c r="G7" s="2">
        <f>ROUND(SUM(G5:G6),5)</f>
        <v>950</v>
      </c>
    </row>
    <row r="8" spans="1:7" ht="30" customHeight="1" x14ac:dyDescent="0.25">
      <c r="A8" s="1"/>
      <c r="B8" s="1"/>
      <c r="C8" s="1"/>
      <c r="D8" s="1"/>
      <c r="E8" s="1" t="s">
        <v>79</v>
      </c>
      <c r="F8" s="1"/>
      <c r="G8" s="2">
        <v>4.45</v>
      </c>
    </row>
    <row r="9" spans="1:7" x14ac:dyDescent="0.25">
      <c r="A9" s="1"/>
      <c r="B9" s="1"/>
      <c r="C9" s="1"/>
      <c r="D9" s="1"/>
      <c r="E9" s="1" t="s">
        <v>80</v>
      </c>
      <c r="F9" s="1"/>
      <c r="G9" s="2"/>
    </row>
    <row r="10" spans="1:7" x14ac:dyDescent="0.25">
      <c r="A10" s="1"/>
      <c r="B10" s="1"/>
      <c r="C10" s="1"/>
      <c r="D10" s="1"/>
      <c r="E10" s="1"/>
      <c r="F10" s="1" t="s">
        <v>81</v>
      </c>
      <c r="G10" s="2">
        <v>400</v>
      </c>
    </row>
    <row r="11" spans="1:7" ht="15.75" thickBot="1" x14ac:dyDescent="0.3">
      <c r="A11" s="1"/>
      <c r="B11" s="1"/>
      <c r="C11" s="1"/>
      <c r="D11" s="1"/>
      <c r="E11" s="1"/>
      <c r="F11" s="1" t="s">
        <v>82</v>
      </c>
      <c r="G11" s="17">
        <v>600</v>
      </c>
    </row>
    <row r="12" spans="1:7" x14ac:dyDescent="0.25">
      <c r="A12" s="1"/>
      <c r="B12" s="1"/>
      <c r="C12" s="1"/>
      <c r="D12" s="1"/>
      <c r="E12" s="1" t="s">
        <v>83</v>
      </c>
      <c r="F12" s="1"/>
      <c r="G12" s="2">
        <f>ROUND(SUM(G9:G11),5)</f>
        <v>1000</v>
      </c>
    </row>
    <row r="13" spans="1:7" ht="30" customHeight="1" x14ac:dyDescent="0.25">
      <c r="A13" s="1"/>
      <c r="B13" s="1"/>
      <c r="C13" s="1"/>
      <c r="D13" s="1"/>
      <c r="E13" s="1" t="s">
        <v>84</v>
      </c>
      <c r="F13" s="1"/>
      <c r="G13" s="2"/>
    </row>
    <row r="14" spans="1:7" x14ac:dyDescent="0.25">
      <c r="A14" s="1"/>
      <c r="B14" s="1"/>
      <c r="C14" s="1"/>
      <c r="D14" s="1"/>
      <c r="E14" s="1"/>
      <c r="F14" s="1" t="s">
        <v>85</v>
      </c>
      <c r="G14" s="2">
        <v>25700</v>
      </c>
    </row>
    <row r="15" spans="1:7" ht="15.75" thickBot="1" x14ac:dyDescent="0.3">
      <c r="A15" s="1"/>
      <c r="B15" s="1"/>
      <c r="C15" s="1"/>
      <c r="D15" s="1"/>
      <c r="E15" s="1"/>
      <c r="F15" s="1" t="s">
        <v>86</v>
      </c>
      <c r="G15" s="3">
        <v>335.68</v>
      </c>
    </row>
    <row r="16" spans="1:7" ht="15.75" thickBot="1" x14ac:dyDescent="0.3">
      <c r="A16" s="1"/>
      <c r="B16" s="1"/>
      <c r="C16" s="1"/>
      <c r="D16" s="1"/>
      <c r="E16" s="1" t="s">
        <v>87</v>
      </c>
      <c r="F16" s="1"/>
      <c r="G16" s="4">
        <f>ROUND(SUM(G13:G15),5)</f>
        <v>26035.68</v>
      </c>
    </row>
    <row r="17" spans="1:7" ht="30" customHeight="1" thickBot="1" x14ac:dyDescent="0.3">
      <c r="A17" s="1"/>
      <c r="B17" s="1"/>
      <c r="C17" s="1"/>
      <c r="D17" s="1" t="s">
        <v>88</v>
      </c>
      <c r="E17" s="1"/>
      <c r="F17" s="1"/>
      <c r="G17" s="18">
        <f>ROUND(SUM(G3:G4)+SUM(G7:G8)+G12+G16,5)</f>
        <v>28290.13</v>
      </c>
    </row>
    <row r="18" spans="1:7" ht="30" customHeight="1" x14ac:dyDescent="0.25">
      <c r="A18" s="1"/>
      <c r="B18" s="1"/>
      <c r="C18" s="1" t="s">
        <v>89</v>
      </c>
      <c r="D18" s="1"/>
      <c r="E18" s="1"/>
      <c r="F18" s="1"/>
      <c r="G18" s="2">
        <f>G17</f>
        <v>28290.13</v>
      </c>
    </row>
    <row r="19" spans="1:7" ht="30" customHeight="1" x14ac:dyDescent="0.25">
      <c r="A19" s="1"/>
      <c r="B19" s="1"/>
      <c r="C19" s="1"/>
      <c r="D19" s="1" t="s">
        <v>90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91</v>
      </c>
      <c r="F20" s="1"/>
      <c r="G20" s="2"/>
    </row>
    <row r="21" spans="1:7" ht="15.75" thickBot="1" x14ac:dyDescent="0.3">
      <c r="A21" s="1"/>
      <c r="B21" s="1"/>
      <c r="C21" s="1"/>
      <c r="D21" s="1"/>
      <c r="E21" s="1"/>
      <c r="F21" s="1" t="s">
        <v>92</v>
      </c>
      <c r="G21" s="17">
        <v>454.46</v>
      </c>
    </row>
    <row r="22" spans="1:7" x14ac:dyDescent="0.25">
      <c r="A22" s="1"/>
      <c r="B22" s="1"/>
      <c r="C22" s="1"/>
      <c r="D22" s="1"/>
      <c r="E22" s="1" t="s">
        <v>93</v>
      </c>
      <c r="F22" s="1"/>
      <c r="G22" s="2">
        <f>ROUND(SUM(G20:G21),5)</f>
        <v>454.46</v>
      </c>
    </row>
    <row r="23" spans="1:7" ht="30" customHeight="1" x14ac:dyDescent="0.25">
      <c r="A23" s="1"/>
      <c r="B23" s="1"/>
      <c r="C23" s="1"/>
      <c r="D23" s="1"/>
      <c r="E23" s="1" t="s">
        <v>94</v>
      </c>
      <c r="F23" s="1"/>
      <c r="G23" s="2"/>
    </row>
    <row r="24" spans="1:7" ht="15.75" thickBot="1" x14ac:dyDescent="0.3">
      <c r="A24" s="1"/>
      <c r="B24" s="1"/>
      <c r="C24" s="1"/>
      <c r="D24" s="1"/>
      <c r="E24" s="1"/>
      <c r="F24" s="1" t="s">
        <v>95</v>
      </c>
      <c r="G24" s="17">
        <v>2333.3200000000002</v>
      </c>
    </row>
    <row r="25" spans="1:7" x14ac:dyDescent="0.25">
      <c r="A25" s="1"/>
      <c r="B25" s="1"/>
      <c r="C25" s="1"/>
      <c r="D25" s="1"/>
      <c r="E25" s="1" t="s">
        <v>96</v>
      </c>
      <c r="F25" s="1"/>
      <c r="G25" s="2">
        <f>ROUND(SUM(G23:G24),5)</f>
        <v>2333.3200000000002</v>
      </c>
    </row>
    <row r="26" spans="1:7" ht="30" customHeight="1" x14ac:dyDescent="0.25">
      <c r="A26" s="1"/>
      <c r="B26" s="1"/>
      <c r="C26" s="1"/>
      <c r="D26" s="1"/>
      <c r="E26" s="1" t="s">
        <v>97</v>
      </c>
      <c r="F26" s="1"/>
      <c r="G26" s="2"/>
    </row>
    <row r="27" spans="1:7" x14ac:dyDescent="0.25">
      <c r="A27" s="1"/>
      <c r="B27" s="1"/>
      <c r="C27" s="1"/>
      <c r="D27" s="1"/>
      <c r="E27" s="1"/>
      <c r="F27" s="1" t="s">
        <v>98</v>
      </c>
      <c r="G27" s="2">
        <v>29.8</v>
      </c>
    </row>
    <row r="28" spans="1:7" ht="15.75" thickBot="1" x14ac:dyDescent="0.3">
      <c r="A28" s="1"/>
      <c r="B28" s="1"/>
      <c r="C28" s="1"/>
      <c r="D28" s="1"/>
      <c r="E28" s="1"/>
      <c r="F28" s="1" t="s">
        <v>99</v>
      </c>
      <c r="G28" s="17">
        <v>85.92</v>
      </c>
    </row>
    <row r="29" spans="1:7" x14ac:dyDescent="0.25">
      <c r="A29" s="1"/>
      <c r="B29" s="1"/>
      <c r="C29" s="1"/>
      <c r="D29" s="1"/>
      <c r="E29" s="1" t="s">
        <v>100</v>
      </c>
      <c r="F29" s="1"/>
      <c r="G29" s="2">
        <f>ROUND(SUM(G26:G28),5)</f>
        <v>115.72</v>
      </c>
    </row>
    <row r="30" spans="1:7" ht="30" customHeight="1" x14ac:dyDescent="0.25">
      <c r="A30" s="1"/>
      <c r="B30" s="1"/>
      <c r="C30" s="1"/>
      <c r="D30" s="1"/>
      <c r="E30" s="1" t="s">
        <v>101</v>
      </c>
      <c r="F30" s="1"/>
      <c r="G30" s="2"/>
    </row>
    <row r="31" spans="1:7" ht="15.75" thickBot="1" x14ac:dyDescent="0.3">
      <c r="A31" s="1"/>
      <c r="B31" s="1"/>
      <c r="C31" s="1"/>
      <c r="D31" s="1"/>
      <c r="E31" s="1"/>
      <c r="F31" s="1" t="s">
        <v>85</v>
      </c>
      <c r="G31" s="17">
        <v>543.94000000000005</v>
      </c>
    </row>
    <row r="32" spans="1:7" x14ac:dyDescent="0.25">
      <c r="A32" s="1"/>
      <c r="B32" s="1"/>
      <c r="C32" s="1"/>
      <c r="D32" s="1"/>
      <c r="E32" s="1" t="s">
        <v>102</v>
      </c>
      <c r="F32" s="1"/>
      <c r="G32" s="2">
        <f>ROUND(SUM(G30:G31),5)</f>
        <v>543.94000000000005</v>
      </c>
    </row>
    <row r="33" spans="1:7" ht="30" customHeight="1" x14ac:dyDescent="0.25">
      <c r="A33" s="1"/>
      <c r="B33" s="1"/>
      <c r="C33" s="1"/>
      <c r="D33" s="1"/>
      <c r="E33" s="1" t="s">
        <v>103</v>
      </c>
      <c r="F33" s="1"/>
      <c r="G33" s="2">
        <v>45.39</v>
      </c>
    </row>
    <row r="34" spans="1:7" x14ac:dyDescent="0.25">
      <c r="A34" s="1"/>
      <c r="B34" s="1"/>
      <c r="C34" s="1"/>
      <c r="D34" s="1"/>
      <c r="E34" s="1" t="s">
        <v>104</v>
      </c>
      <c r="F34" s="1"/>
      <c r="G34" s="2">
        <v>4937.6499999999996</v>
      </c>
    </row>
    <row r="35" spans="1:7" x14ac:dyDescent="0.25">
      <c r="A35" s="1"/>
      <c r="B35" s="1"/>
      <c r="C35" s="1"/>
      <c r="D35" s="1"/>
      <c r="E35" s="1" t="s">
        <v>105</v>
      </c>
      <c r="F35" s="1"/>
      <c r="G35" s="2">
        <v>170</v>
      </c>
    </row>
    <row r="36" spans="1:7" x14ac:dyDescent="0.25">
      <c r="A36" s="1"/>
      <c r="B36" s="1"/>
      <c r="C36" s="1"/>
      <c r="D36" s="1"/>
      <c r="E36" s="1" t="s">
        <v>106</v>
      </c>
      <c r="F36" s="1"/>
      <c r="G36" s="2">
        <v>64.849999999999994</v>
      </c>
    </row>
    <row r="37" spans="1:7" x14ac:dyDescent="0.25">
      <c r="A37" s="1"/>
      <c r="B37" s="1"/>
      <c r="C37" s="1"/>
      <c r="D37" s="1"/>
      <c r="E37" s="1" t="s">
        <v>107</v>
      </c>
      <c r="F37" s="1"/>
      <c r="G37" s="2"/>
    </row>
    <row r="38" spans="1:7" ht="15.75" thickBot="1" x14ac:dyDescent="0.3">
      <c r="A38" s="1"/>
      <c r="B38" s="1"/>
      <c r="C38" s="1"/>
      <c r="D38" s="1"/>
      <c r="E38" s="1"/>
      <c r="F38" s="1" t="s">
        <v>108</v>
      </c>
      <c r="G38" s="17">
        <v>268.57</v>
      </c>
    </row>
    <row r="39" spans="1:7" x14ac:dyDescent="0.25">
      <c r="A39" s="1"/>
      <c r="B39" s="1"/>
      <c r="C39" s="1"/>
      <c r="D39" s="1"/>
      <c r="E39" s="1" t="s">
        <v>109</v>
      </c>
      <c r="F39" s="1"/>
      <c r="G39" s="2">
        <f>ROUND(SUM(G37:G38),5)</f>
        <v>268.57</v>
      </c>
    </row>
    <row r="40" spans="1:7" ht="30" customHeight="1" x14ac:dyDescent="0.25">
      <c r="A40" s="1"/>
      <c r="B40" s="1"/>
      <c r="C40" s="1"/>
      <c r="D40" s="1"/>
      <c r="E40" s="1" t="s">
        <v>110</v>
      </c>
      <c r="F40" s="1"/>
      <c r="G40" s="2">
        <v>6189.5</v>
      </c>
    </row>
    <row r="41" spans="1:7" x14ac:dyDescent="0.25">
      <c r="A41" s="1"/>
      <c r="B41" s="1"/>
      <c r="C41" s="1"/>
      <c r="D41" s="1"/>
      <c r="E41" s="1" t="s">
        <v>111</v>
      </c>
      <c r="F41" s="1"/>
      <c r="G41" s="2">
        <v>396.26</v>
      </c>
    </row>
    <row r="42" spans="1:7" x14ac:dyDescent="0.25">
      <c r="A42" s="1"/>
      <c r="B42" s="1"/>
      <c r="C42" s="1"/>
      <c r="D42" s="1"/>
      <c r="E42" s="1" t="s">
        <v>112</v>
      </c>
      <c r="F42" s="1"/>
      <c r="G42" s="2"/>
    </row>
    <row r="43" spans="1:7" x14ac:dyDescent="0.25">
      <c r="A43" s="1"/>
      <c r="B43" s="1"/>
      <c r="C43" s="1"/>
      <c r="D43" s="1"/>
      <c r="E43" s="1"/>
      <c r="F43" s="1" t="s">
        <v>113</v>
      </c>
      <c r="G43" s="2">
        <v>643</v>
      </c>
    </row>
    <row r="44" spans="1:7" ht="15.75" thickBot="1" x14ac:dyDescent="0.3">
      <c r="A44" s="1"/>
      <c r="B44" s="1"/>
      <c r="C44" s="1"/>
      <c r="D44" s="1"/>
      <c r="E44" s="1"/>
      <c r="F44" s="1" t="s">
        <v>114</v>
      </c>
      <c r="G44" s="17">
        <v>399.96</v>
      </c>
    </row>
    <row r="45" spans="1:7" x14ac:dyDescent="0.25">
      <c r="A45" s="1"/>
      <c r="B45" s="1"/>
      <c r="C45" s="1"/>
      <c r="D45" s="1"/>
      <c r="E45" s="1" t="s">
        <v>115</v>
      </c>
      <c r="F45" s="1"/>
      <c r="G45" s="2">
        <f>ROUND(SUM(G42:G44),5)</f>
        <v>1042.96</v>
      </c>
    </row>
    <row r="46" spans="1:7" ht="30" customHeight="1" thickBot="1" x14ac:dyDescent="0.3">
      <c r="A46" s="1"/>
      <c r="B46" s="1"/>
      <c r="C46" s="1"/>
      <c r="D46" s="1"/>
      <c r="E46" s="1" t="s">
        <v>116</v>
      </c>
      <c r="F46" s="1"/>
      <c r="G46" s="3">
        <v>1829</v>
      </c>
    </row>
    <row r="47" spans="1:7" ht="15.75" thickBot="1" x14ac:dyDescent="0.3">
      <c r="A47" s="1"/>
      <c r="B47" s="1"/>
      <c r="C47" s="1"/>
      <c r="D47" s="1" t="s">
        <v>117</v>
      </c>
      <c r="E47" s="1"/>
      <c r="F47" s="1"/>
      <c r="G47" s="4">
        <f>ROUND(G19+G22+G25+G29+SUM(G32:G36)+SUM(G39:G41)+SUM(G45:G46),5)</f>
        <v>18391.62</v>
      </c>
    </row>
    <row r="48" spans="1:7" ht="30" customHeight="1" thickBot="1" x14ac:dyDescent="0.3">
      <c r="A48" s="1"/>
      <c r="B48" s="1" t="s">
        <v>118</v>
      </c>
      <c r="C48" s="1"/>
      <c r="D48" s="1"/>
      <c r="E48" s="1"/>
      <c r="F48" s="1"/>
      <c r="G48" s="4">
        <f>ROUND(G2+G18-G47,5)</f>
        <v>9898.51</v>
      </c>
    </row>
    <row r="49" spans="1:7" s="6" customFormat="1" ht="30" customHeight="1" thickBot="1" x14ac:dyDescent="0.25">
      <c r="A49" s="1" t="s">
        <v>119</v>
      </c>
      <c r="B49" s="1"/>
      <c r="C49" s="1"/>
      <c r="D49" s="1"/>
      <c r="E49" s="1"/>
      <c r="F49" s="1"/>
      <c r="G49" s="5">
        <f>G48</f>
        <v>9898.51</v>
      </c>
    </row>
    <row r="50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3:00 PM
&amp;"Arial,Bold"&amp;8 03/01/16
&amp;"Arial,Bold"&amp;8 Accrual Basis&amp;C&amp;"Arial,Bold"&amp;12 NACOLE
&amp;"Arial,Bold"&amp;14 Income Statement
&amp;"Arial,Bold"&amp;10 February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xSplit="4230" ySplit="615" topLeftCell="D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5.28515625" style="11" customWidth="1"/>
    <col min="5" max="5" width="7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7891.96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71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23</v>
      </c>
      <c r="F5" s="15"/>
      <c r="G5" s="16">
        <v>42401</v>
      </c>
      <c r="H5" s="15"/>
      <c r="I5" s="15"/>
      <c r="J5" s="15"/>
      <c r="K5" s="15"/>
      <c r="L5" s="15"/>
      <c r="M5" s="20" t="s">
        <v>19</v>
      </c>
      <c r="N5" s="15"/>
      <c r="O5" s="2">
        <v>150</v>
      </c>
      <c r="P5" s="15"/>
      <c r="Q5" s="2">
        <f>ROUND(Q4+O5,5)</f>
        <v>150</v>
      </c>
    </row>
    <row r="6" spans="1:17" ht="15.75" thickBot="1" x14ac:dyDescent="0.3">
      <c r="A6" s="15"/>
      <c r="B6" s="15"/>
      <c r="C6" s="15"/>
      <c r="D6" s="15"/>
      <c r="E6" s="15" t="s">
        <v>26</v>
      </c>
      <c r="F6" s="15"/>
      <c r="G6" s="16">
        <v>42429</v>
      </c>
      <c r="H6" s="15"/>
      <c r="I6" s="15"/>
      <c r="J6" s="15"/>
      <c r="K6" s="15"/>
      <c r="L6" s="15"/>
      <c r="M6" s="20" t="s">
        <v>19</v>
      </c>
      <c r="N6" s="15"/>
      <c r="O6" s="3">
        <v>0.2</v>
      </c>
      <c r="P6" s="15"/>
      <c r="Q6" s="3">
        <f>ROUND(Q5+O6,5)</f>
        <v>150.19999999999999</v>
      </c>
    </row>
    <row r="7" spans="1:17" ht="15.75" thickBot="1" x14ac:dyDescent="0.3">
      <c r="A7" s="15"/>
      <c r="B7" s="15"/>
      <c r="C7" s="15"/>
      <c r="D7" s="15" t="s">
        <v>21</v>
      </c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ROUND(SUM(O4:O6),5)</f>
        <v>150.19999999999999</v>
      </c>
      <c r="P7" s="15"/>
      <c r="Q7" s="4">
        <f>Q6</f>
        <v>150.19999999999999</v>
      </c>
    </row>
    <row r="8" spans="1:17" ht="30" customHeight="1" thickBot="1" x14ac:dyDescent="0.3">
      <c r="A8" s="15"/>
      <c r="B8" s="15"/>
      <c r="C8" s="15" t="s">
        <v>5</v>
      </c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f>O7</f>
        <v>150.19999999999999</v>
      </c>
      <c r="P8" s="15"/>
      <c r="Q8" s="4">
        <f>Q7</f>
        <v>150.19999999999999</v>
      </c>
    </row>
    <row r="9" spans="1:17" ht="30" customHeight="1" thickBot="1" x14ac:dyDescent="0.3">
      <c r="A9" s="15" t="s">
        <v>6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v>150.19999999999999</v>
      </c>
      <c r="P9" s="15"/>
      <c r="Q9" s="4">
        <v>8042.16</v>
      </c>
    </row>
    <row r="10" spans="1:17" ht="30" customHeight="1" thickBot="1" x14ac:dyDescent="0.3">
      <c r="A10" s="15" t="s">
        <v>10</v>
      </c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21"/>
      <c r="N10" s="15"/>
      <c r="O10" s="4">
        <f>O9</f>
        <v>150.19999999999999</v>
      </c>
      <c r="P10" s="15"/>
      <c r="Q10" s="4">
        <f>Q9</f>
        <v>8042.16</v>
      </c>
    </row>
    <row r="11" spans="1:17" s="6" customFormat="1" ht="30" customHeight="1" thickBot="1" x14ac:dyDescent="0.25">
      <c r="A11" s="1" t="s">
        <v>11</v>
      </c>
      <c r="B11" s="1"/>
      <c r="C11" s="1"/>
      <c r="D11" s="1"/>
      <c r="E11" s="1"/>
      <c r="F11" s="1"/>
      <c r="G11" s="14"/>
      <c r="H11" s="1"/>
      <c r="I11" s="1"/>
      <c r="J11" s="1"/>
      <c r="K11" s="1"/>
      <c r="L11" s="1"/>
      <c r="M11" s="19"/>
      <c r="N11" s="1"/>
      <c r="O11" s="5">
        <f>O10</f>
        <v>150.19999999999999</v>
      </c>
      <c r="P11" s="1"/>
      <c r="Q11" s="5">
        <f>Q10</f>
        <v>8042.16</v>
      </c>
    </row>
    <row r="12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2:41 PM
&amp;"Arial,Bold"&amp;8 03/01/16
&amp;"Arial,Bold"&amp;8 &amp;C&amp;"Arial,Bold"&amp;12 NACOLE
&amp;"Arial,Bold"&amp;14 Reconciliation Detail
&amp;"Arial,Bold"&amp;10 NACOLE Scholarship Fund, Period Ending 02/29/2016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5.28515625" style="11" customWidth="1"/>
    <col min="5" max="5" width="7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.8554687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86162.51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8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ht="15.75" thickBot="1" x14ac:dyDescent="0.3">
      <c r="A5" s="12"/>
      <c r="B5" s="12"/>
      <c r="C5" s="12"/>
      <c r="D5" s="12"/>
      <c r="E5" s="15" t="s">
        <v>23</v>
      </c>
      <c r="F5" s="15"/>
      <c r="G5" s="16">
        <v>42403</v>
      </c>
      <c r="H5" s="15"/>
      <c r="I5" s="15"/>
      <c r="J5" s="15"/>
      <c r="K5" s="15"/>
      <c r="L5" s="15"/>
      <c r="M5" s="20" t="s">
        <v>19</v>
      </c>
      <c r="N5" s="15"/>
      <c r="O5" s="17">
        <v>-15</v>
      </c>
      <c r="P5" s="15"/>
      <c r="Q5" s="17">
        <f>ROUND(Q4+O5,5)</f>
        <v>-15</v>
      </c>
    </row>
    <row r="6" spans="1:17" x14ac:dyDescent="0.25">
      <c r="A6" s="15"/>
      <c r="B6" s="15"/>
      <c r="C6" s="15"/>
      <c r="D6" s="15" t="s">
        <v>20</v>
      </c>
      <c r="E6" s="15"/>
      <c r="F6" s="15"/>
      <c r="G6" s="16"/>
      <c r="H6" s="15"/>
      <c r="I6" s="15"/>
      <c r="J6" s="15"/>
      <c r="K6" s="15"/>
      <c r="L6" s="15"/>
      <c r="M6" s="21"/>
      <c r="N6" s="15"/>
      <c r="O6" s="2">
        <f>ROUND(SUM(O4:O5),5)</f>
        <v>-15</v>
      </c>
      <c r="P6" s="15"/>
      <c r="Q6" s="2">
        <f>Q5</f>
        <v>-15</v>
      </c>
    </row>
    <row r="7" spans="1:17" ht="30" customHeight="1" x14ac:dyDescent="0.25">
      <c r="A7" s="1"/>
      <c r="B7" s="1"/>
      <c r="C7" s="1"/>
      <c r="D7" s="1" t="s">
        <v>70</v>
      </c>
      <c r="E7" s="1"/>
      <c r="F7" s="1"/>
      <c r="G7" s="14"/>
      <c r="H7" s="1"/>
      <c r="I7" s="1"/>
      <c r="J7" s="1"/>
      <c r="K7" s="1"/>
      <c r="L7" s="1"/>
      <c r="M7" s="19"/>
      <c r="N7" s="1"/>
      <c r="O7" s="13"/>
      <c r="P7" s="1"/>
      <c r="Q7" s="13"/>
    </row>
    <row r="8" spans="1:17" ht="15.75" thickBot="1" x14ac:dyDescent="0.3">
      <c r="A8" s="12"/>
      <c r="B8" s="12"/>
      <c r="C8" s="12"/>
      <c r="D8" s="12"/>
      <c r="E8" s="15" t="s">
        <v>26</v>
      </c>
      <c r="F8" s="15"/>
      <c r="G8" s="16">
        <v>42429</v>
      </c>
      <c r="H8" s="15"/>
      <c r="I8" s="15"/>
      <c r="J8" s="15"/>
      <c r="K8" s="15"/>
      <c r="L8" s="15"/>
      <c r="M8" s="20" t="s">
        <v>19</v>
      </c>
      <c r="N8" s="15"/>
      <c r="O8" s="3">
        <v>3.63</v>
      </c>
      <c r="P8" s="15"/>
      <c r="Q8" s="3">
        <f>ROUND(Q7+O8,5)</f>
        <v>3.63</v>
      </c>
    </row>
    <row r="9" spans="1:17" ht="15.75" thickBot="1" x14ac:dyDescent="0.3">
      <c r="A9" s="15"/>
      <c r="B9" s="15"/>
      <c r="C9" s="15"/>
      <c r="D9" s="15" t="s">
        <v>21</v>
      </c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f>ROUND(SUM(O7:O8),5)</f>
        <v>3.63</v>
      </c>
      <c r="P9" s="15"/>
      <c r="Q9" s="4">
        <f>Q8</f>
        <v>3.63</v>
      </c>
    </row>
    <row r="10" spans="1:17" ht="30" customHeight="1" thickBot="1" x14ac:dyDescent="0.3">
      <c r="A10" s="15"/>
      <c r="B10" s="15"/>
      <c r="C10" s="15" t="s">
        <v>5</v>
      </c>
      <c r="D10" s="15"/>
      <c r="E10" s="15"/>
      <c r="F10" s="15"/>
      <c r="G10" s="16"/>
      <c r="H10" s="15"/>
      <c r="I10" s="15"/>
      <c r="J10" s="15"/>
      <c r="K10" s="15"/>
      <c r="L10" s="15"/>
      <c r="M10" s="21"/>
      <c r="N10" s="15"/>
      <c r="O10" s="4">
        <f>ROUND(O6+O9,5)</f>
        <v>-11.37</v>
      </c>
      <c r="P10" s="15"/>
      <c r="Q10" s="4">
        <f>ROUND(Q6+Q9,5)</f>
        <v>-11.37</v>
      </c>
    </row>
    <row r="11" spans="1:17" ht="30" customHeight="1" thickBot="1" x14ac:dyDescent="0.3">
      <c r="A11" s="15" t="s">
        <v>6</v>
      </c>
      <c r="B11" s="15"/>
      <c r="C11" s="15"/>
      <c r="D11" s="15"/>
      <c r="E11" s="15"/>
      <c r="F11" s="15"/>
      <c r="G11" s="16"/>
      <c r="H11" s="15"/>
      <c r="I11" s="15"/>
      <c r="J11" s="15"/>
      <c r="K11" s="15"/>
      <c r="L11" s="15"/>
      <c r="M11" s="21"/>
      <c r="N11" s="15"/>
      <c r="O11" s="4">
        <v>-11.37</v>
      </c>
      <c r="P11" s="15"/>
      <c r="Q11" s="4">
        <v>86151.14</v>
      </c>
    </row>
    <row r="12" spans="1:17" ht="30" customHeight="1" thickBot="1" x14ac:dyDescent="0.3">
      <c r="A12" s="15" t="s">
        <v>10</v>
      </c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21"/>
      <c r="N12" s="15"/>
      <c r="O12" s="4">
        <f>O11</f>
        <v>-11.37</v>
      </c>
      <c r="P12" s="15"/>
      <c r="Q12" s="4">
        <f>Q11</f>
        <v>86151.14</v>
      </c>
    </row>
    <row r="13" spans="1:17" s="6" customFormat="1" ht="30" customHeight="1" thickBot="1" x14ac:dyDescent="0.25">
      <c r="A13" s="1" t="s">
        <v>11</v>
      </c>
      <c r="B13" s="1"/>
      <c r="C13" s="1"/>
      <c r="D13" s="1"/>
      <c r="E13" s="1"/>
      <c r="F13" s="1"/>
      <c r="G13" s="14"/>
      <c r="H13" s="1"/>
      <c r="I13" s="1"/>
      <c r="J13" s="1"/>
      <c r="K13" s="1"/>
      <c r="L13" s="1"/>
      <c r="M13" s="19"/>
      <c r="N13" s="1"/>
      <c r="O13" s="5">
        <f>O12</f>
        <v>-11.37</v>
      </c>
      <c r="P13" s="1"/>
      <c r="Q13" s="5">
        <f>Q12</f>
        <v>86151.14</v>
      </c>
    </row>
    <row r="14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2:39 PM
&amp;"Arial,Bold"&amp;8 03/01/16
&amp;"Arial,Bold"&amp;8 &amp;C&amp;"Arial,Bold"&amp;12 NACOLE
&amp;"Arial,Bold"&amp;14 Reconciliation Detail
&amp;"Arial,Bold"&amp;10 Chase Savings - IN, Period Ending 02/29/2016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89064.99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3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22</v>
      </c>
      <c r="F5" s="15"/>
      <c r="G5" s="16">
        <v>42401</v>
      </c>
      <c r="H5" s="15"/>
      <c r="I5" s="15" t="s">
        <v>28</v>
      </c>
      <c r="J5" s="15"/>
      <c r="K5" s="15" t="s">
        <v>50</v>
      </c>
      <c r="L5" s="15"/>
      <c r="M5" s="20" t="s">
        <v>19</v>
      </c>
      <c r="N5" s="15"/>
      <c r="O5" s="2">
        <v>-1380</v>
      </c>
      <c r="P5" s="15"/>
      <c r="Q5" s="2">
        <f t="shared" ref="Q5:Q38" si="0">ROUND(Q4+O5,5)</f>
        <v>-1380</v>
      </c>
    </row>
    <row r="6" spans="1:17" x14ac:dyDescent="0.25">
      <c r="A6" s="15"/>
      <c r="B6" s="15"/>
      <c r="C6" s="15"/>
      <c r="D6" s="15"/>
      <c r="E6" s="15" t="s">
        <v>22</v>
      </c>
      <c r="F6" s="15"/>
      <c r="G6" s="16">
        <v>42401</v>
      </c>
      <c r="H6" s="15"/>
      <c r="I6" s="15" t="s">
        <v>29</v>
      </c>
      <c r="J6" s="15"/>
      <c r="K6" s="15" t="s">
        <v>51</v>
      </c>
      <c r="L6" s="15"/>
      <c r="M6" s="20" t="s">
        <v>19</v>
      </c>
      <c r="N6" s="15"/>
      <c r="O6" s="2">
        <v>-624.46</v>
      </c>
      <c r="P6" s="15"/>
      <c r="Q6" s="2">
        <f t="shared" si="0"/>
        <v>-2004.46</v>
      </c>
    </row>
    <row r="7" spans="1:17" x14ac:dyDescent="0.25">
      <c r="A7" s="15"/>
      <c r="B7" s="15"/>
      <c r="C7" s="15"/>
      <c r="D7" s="15"/>
      <c r="E7" s="15" t="s">
        <v>22</v>
      </c>
      <c r="F7" s="15"/>
      <c r="G7" s="16">
        <v>42401</v>
      </c>
      <c r="H7" s="15"/>
      <c r="I7" s="15" t="s">
        <v>30</v>
      </c>
      <c r="J7" s="15"/>
      <c r="K7" s="15" t="s">
        <v>51</v>
      </c>
      <c r="L7" s="15"/>
      <c r="M7" s="20" t="s">
        <v>19</v>
      </c>
      <c r="N7" s="15"/>
      <c r="O7" s="2">
        <v>-454.46</v>
      </c>
      <c r="P7" s="15"/>
      <c r="Q7" s="2">
        <f t="shared" si="0"/>
        <v>-2458.92</v>
      </c>
    </row>
    <row r="8" spans="1:17" x14ac:dyDescent="0.25">
      <c r="A8" s="15"/>
      <c r="B8" s="15"/>
      <c r="C8" s="15"/>
      <c r="D8" s="15"/>
      <c r="E8" s="15" t="s">
        <v>22</v>
      </c>
      <c r="F8" s="15"/>
      <c r="G8" s="16">
        <v>42401</v>
      </c>
      <c r="H8" s="15"/>
      <c r="I8" s="15" t="s">
        <v>31</v>
      </c>
      <c r="J8" s="15"/>
      <c r="K8" s="15" t="s">
        <v>52</v>
      </c>
      <c r="L8" s="15"/>
      <c r="M8" s="20" t="s">
        <v>19</v>
      </c>
      <c r="N8" s="15"/>
      <c r="O8" s="2">
        <v>-224.5</v>
      </c>
      <c r="P8" s="15"/>
      <c r="Q8" s="2">
        <f t="shared" si="0"/>
        <v>-2683.42</v>
      </c>
    </row>
    <row r="9" spans="1:17" x14ac:dyDescent="0.25">
      <c r="A9" s="15"/>
      <c r="B9" s="15"/>
      <c r="C9" s="15"/>
      <c r="D9" s="15"/>
      <c r="E9" s="15" t="s">
        <v>23</v>
      </c>
      <c r="F9" s="15"/>
      <c r="G9" s="16">
        <v>42401</v>
      </c>
      <c r="H9" s="15"/>
      <c r="I9" s="15"/>
      <c r="J9" s="15"/>
      <c r="K9" s="15"/>
      <c r="L9" s="15"/>
      <c r="M9" s="20" t="s">
        <v>19</v>
      </c>
      <c r="N9" s="15"/>
      <c r="O9" s="2">
        <v>-150</v>
      </c>
      <c r="P9" s="15"/>
      <c r="Q9" s="2">
        <f t="shared" si="0"/>
        <v>-2833.42</v>
      </c>
    </row>
    <row r="10" spans="1:17" x14ac:dyDescent="0.25">
      <c r="A10" s="15"/>
      <c r="B10" s="15"/>
      <c r="C10" s="15"/>
      <c r="D10" s="15"/>
      <c r="E10" s="15" t="s">
        <v>22</v>
      </c>
      <c r="F10" s="15"/>
      <c r="G10" s="16">
        <v>42401</v>
      </c>
      <c r="H10" s="15"/>
      <c r="I10" s="15" t="s">
        <v>32</v>
      </c>
      <c r="J10" s="15"/>
      <c r="K10" s="15" t="s">
        <v>53</v>
      </c>
      <c r="L10" s="15"/>
      <c r="M10" s="20" t="s">
        <v>19</v>
      </c>
      <c r="N10" s="15"/>
      <c r="O10" s="2">
        <v>-30</v>
      </c>
      <c r="P10" s="15"/>
      <c r="Q10" s="2">
        <f t="shared" si="0"/>
        <v>-2863.42</v>
      </c>
    </row>
    <row r="11" spans="1:17" x14ac:dyDescent="0.25">
      <c r="A11" s="15"/>
      <c r="B11" s="15"/>
      <c r="C11" s="15"/>
      <c r="D11" s="15"/>
      <c r="E11" s="15" t="s">
        <v>22</v>
      </c>
      <c r="F11" s="15"/>
      <c r="G11" s="16">
        <v>42402</v>
      </c>
      <c r="H11" s="15"/>
      <c r="I11" s="15" t="s">
        <v>33</v>
      </c>
      <c r="J11" s="15"/>
      <c r="K11" s="15" t="s">
        <v>54</v>
      </c>
      <c r="L11" s="15"/>
      <c r="M11" s="20" t="s">
        <v>19</v>
      </c>
      <c r="N11" s="15"/>
      <c r="O11" s="2">
        <v>-19.95</v>
      </c>
      <c r="P11" s="15"/>
      <c r="Q11" s="2">
        <f t="shared" si="0"/>
        <v>-2883.37</v>
      </c>
    </row>
    <row r="12" spans="1:17" x14ac:dyDescent="0.25">
      <c r="A12" s="15"/>
      <c r="B12" s="15"/>
      <c r="C12" s="15"/>
      <c r="D12" s="15"/>
      <c r="E12" s="15" t="s">
        <v>22</v>
      </c>
      <c r="F12" s="15"/>
      <c r="G12" s="16">
        <v>42402</v>
      </c>
      <c r="H12" s="15"/>
      <c r="I12" s="15" t="s">
        <v>34</v>
      </c>
      <c r="J12" s="15"/>
      <c r="K12" s="15" t="s">
        <v>53</v>
      </c>
      <c r="L12" s="15"/>
      <c r="M12" s="20" t="s">
        <v>19</v>
      </c>
      <c r="N12" s="15"/>
      <c r="O12" s="2">
        <v>-7.79</v>
      </c>
      <c r="P12" s="15"/>
      <c r="Q12" s="2">
        <f t="shared" si="0"/>
        <v>-2891.16</v>
      </c>
    </row>
    <row r="13" spans="1:17" x14ac:dyDescent="0.25">
      <c r="A13" s="15"/>
      <c r="B13" s="15"/>
      <c r="C13" s="15"/>
      <c r="D13" s="15"/>
      <c r="E13" s="15" t="s">
        <v>22</v>
      </c>
      <c r="F13" s="15"/>
      <c r="G13" s="16">
        <v>42402</v>
      </c>
      <c r="H13" s="15"/>
      <c r="I13" s="15" t="s">
        <v>35</v>
      </c>
      <c r="J13" s="15"/>
      <c r="K13" s="15" t="s">
        <v>53</v>
      </c>
      <c r="L13" s="15"/>
      <c r="M13" s="20" t="s">
        <v>19</v>
      </c>
      <c r="N13" s="15"/>
      <c r="O13" s="2">
        <v>-7.21</v>
      </c>
      <c r="P13" s="15"/>
      <c r="Q13" s="2">
        <f t="shared" si="0"/>
        <v>-2898.37</v>
      </c>
    </row>
    <row r="14" spans="1:17" x14ac:dyDescent="0.25">
      <c r="A14" s="15"/>
      <c r="B14" s="15"/>
      <c r="C14" s="15"/>
      <c r="D14" s="15"/>
      <c r="E14" s="15" t="s">
        <v>22</v>
      </c>
      <c r="F14" s="15"/>
      <c r="G14" s="16">
        <v>42403</v>
      </c>
      <c r="H14" s="15"/>
      <c r="I14" s="15" t="s">
        <v>36</v>
      </c>
      <c r="J14" s="15"/>
      <c r="K14" s="15" t="s">
        <v>55</v>
      </c>
      <c r="L14" s="15"/>
      <c r="M14" s="20" t="s">
        <v>19</v>
      </c>
      <c r="N14" s="15"/>
      <c r="O14" s="2">
        <v>-877.36</v>
      </c>
      <c r="P14" s="15"/>
      <c r="Q14" s="2">
        <f t="shared" si="0"/>
        <v>-3775.73</v>
      </c>
    </row>
    <row r="15" spans="1:17" x14ac:dyDescent="0.25">
      <c r="A15" s="15"/>
      <c r="B15" s="15"/>
      <c r="C15" s="15"/>
      <c r="D15" s="15"/>
      <c r="E15" s="15" t="s">
        <v>22</v>
      </c>
      <c r="F15" s="15"/>
      <c r="G15" s="16">
        <v>42403</v>
      </c>
      <c r="H15" s="15"/>
      <c r="I15" s="15" t="s">
        <v>37</v>
      </c>
      <c r="J15" s="15"/>
      <c r="K15" s="15" t="s">
        <v>56</v>
      </c>
      <c r="L15" s="15"/>
      <c r="M15" s="20" t="s">
        <v>19</v>
      </c>
      <c r="N15" s="15"/>
      <c r="O15" s="2">
        <v>-194</v>
      </c>
      <c r="P15" s="15"/>
      <c r="Q15" s="2">
        <f t="shared" si="0"/>
        <v>-3969.73</v>
      </c>
    </row>
    <row r="16" spans="1:17" x14ac:dyDescent="0.25">
      <c r="A16" s="15"/>
      <c r="B16" s="15"/>
      <c r="C16" s="15"/>
      <c r="D16" s="15"/>
      <c r="E16" s="15" t="s">
        <v>22</v>
      </c>
      <c r="F16" s="15"/>
      <c r="G16" s="16">
        <v>42408</v>
      </c>
      <c r="H16" s="15"/>
      <c r="I16" s="15" t="s">
        <v>38</v>
      </c>
      <c r="J16" s="15"/>
      <c r="K16" s="15" t="s">
        <v>53</v>
      </c>
      <c r="L16" s="15"/>
      <c r="M16" s="20" t="s">
        <v>19</v>
      </c>
      <c r="N16" s="15"/>
      <c r="O16" s="2">
        <v>-4.6500000000000004</v>
      </c>
      <c r="P16" s="15"/>
      <c r="Q16" s="2">
        <f t="shared" si="0"/>
        <v>-3974.38</v>
      </c>
    </row>
    <row r="17" spans="1:17" x14ac:dyDescent="0.25">
      <c r="A17" s="15"/>
      <c r="B17" s="15"/>
      <c r="C17" s="15"/>
      <c r="D17" s="15"/>
      <c r="E17" s="15" t="s">
        <v>22</v>
      </c>
      <c r="F17" s="15"/>
      <c r="G17" s="16">
        <v>42409</v>
      </c>
      <c r="H17" s="15"/>
      <c r="I17" s="15" t="s">
        <v>39</v>
      </c>
      <c r="J17" s="15"/>
      <c r="K17" s="15" t="s">
        <v>57</v>
      </c>
      <c r="L17" s="15"/>
      <c r="M17" s="20" t="s">
        <v>19</v>
      </c>
      <c r="N17" s="15"/>
      <c r="O17" s="2">
        <v>-346.26</v>
      </c>
      <c r="P17" s="15"/>
      <c r="Q17" s="2">
        <f t="shared" si="0"/>
        <v>-4320.6400000000003</v>
      </c>
    </row>
    <row r="18" spans="1:17" x14ac:dyDescent="0.25">
      <c r="A18" s="15"/>
      <c r="B18" s="15"/>
      <c r="C18" s="15"/>
      <c r="D18" s="15"/>
      <c r="E18" s="15" t="s">
        <v>24</v>
      </c>
      <c r="F18" s="15"/>
      <c r="G18" s="16">
        <v>42410</v>
      </c>
      <c r="H18" s="15"/>
      <c r="I18" s="15" t="s">
        <v>40</v>
      </c>
      <c r="J18" s="15"/>
      <c r="K18" s="15" t="s">
        <v>58</v>
      </c>
      <c r="L18" s="15"/>
      <c r="M18" s="20" t="s">
        <v>19</v>
      </c>
      <c r="N18" s="15"/>
      <c r="O18" s="2">
        <v>-513.76</v>
      </c>
      <c r="P18" s="15"/>
      <c r="Q18" s="2">
        <f t="shared" si="0"/>
        <v>-4834.3999999999996</v>
      </c>
    </row>
    <row r="19" spans="1:17" x14ac:dyDescent="0.25">
      <c r="A19" s="15"/>
      <c r="B19" s="15"/>
      <c r="C19" s="15"/>
      <c r="D19" s="15"/>
      <c r="E19" s="15" t="s">
        <v>22</v>
      </c>
      <c r="F19" s="15"/>
      <c r="G19" s="16">
        <v>42410</v>
      </c>
      <c r="H19" s="15"/>
      <c r="I19" s="15" t="s">
        <v>41</v>
      </c>
      <c r="J19" s="15"/>
      <c r="K19" s="15" t="s">
        <v>59</v>
      </c>
      <c r="L19" s="15"/>
      <c r="M19" s="20" t="s">
        <v>19</v>
      </c>
      <c r="N19" s="15"/>
      <c r="O19" s="2">
        <v>-250</v>
      </c>
      <c r="P19" s="15"/>
      <c r="Q19" s="2">
        <f t="shared" si="0"/>
        <v>-5084.3999999999996</v>
      </c>
    </row>
    <row r="20" spans="1:17" x14ac:dyDescent="0.25">
      <c r="A20" s="15"/>
      <c r="B20" s="15"/>
      <c r="C20" s="15"/>
      <c r="D20" s="15"/>
      <c r="E20" s="15" t="s">
        <v>22</v>
      </c>
      <c r="F20" s="15"/>
      <c r="G20" s="16">
        <v>42410</v>
      </c>
      <c r="H20" s="15"/>
      <c r="I20" s="15" t="s">
        <v>42</v>
      </c>
      <c r="J20" s="15"/>
      <c r="K20" s="15" t="s">
        <v>54</v>
      </c>
      <c r="L20" s="15"/>
      <c r="M20" s="20" t="s">
        <v>19</v>
      </c>
      <c r="N20" s="15"/>
      <c r="O20" s="2">
        <v>-9.85</v>
      </c>
      <c r="P20" s="15"/>
      <c r="Q20" s="2">
        <f t="shared" si="0"/>
        <v>-5094.25</v>
      </c>
    </row>
    <row r="21" spans="1:17" x14ac:dyDescent="0.25">
      <c r="A21" s="15"/>
      <c r="B21" s="15"/>
      <c r="C21" s="15"/>
      <c r="D21" s="15"/>
      <c r="E21" s="15" t="s">
        <v>24</v>
      </c>
      <c r="F21" s="15"/>
      <c r="G21" s="16">
        <v>42411</v>
      </c>
      <c r="H21" s="15"/>
      <c r="I21" s="15"/>
      <c r="J21" s="15"/>
      <c r="K21" s="15" t="s">
        <v>60</v>
      </c>
      <c r="L21" s="15"/>
      <c r="M21" s="20" t="s">
        <v>19</v>
      </c>
      <c r="N21" s="15"/>
      <c r="O21" s="2">
        <v>-1628.5</v>
      </c>
      <c r="P21" s="15"/>
      <c r="Q21" s="2">
        <f t="shared" si="0"/>
        <v>-6722.75</v>
      </c>
    </row>
    <row r="22" spans="1:17" x14ac:dyDescent="0.25">
      <c r="A22" s="15"/>
      <c r="B22" s="15"/>
      <c r="C22" s="15"/>
      <c r="D22" s="15"/>
      <c r="E22" s="15" t="s">
        <v>22</v>
      </c>
      <c r="F22" s="15"/>
      <c r="G22" s="16">
        <v>42411</v>
      </c>
      <c r="H22" s="15"/>
      <c r="I22" s="15"/>
      <c r="J22" s="15"/>
      <c r="K22" s="15" t="s">
        <v>60</v>
      </c>
      <c r="L22" s="15"/>
      <c r="M22" s="20" t="s">
        <v>19</v>
      </c>
      <c r="N22" s="15"/>
      <c r="O22" s="2">
        <v>-1.75</v>
      </c>
      <c r="P22" s="15"/>
      <c r="Q22" s="2">
        <f t="shared" si="0"/>
        <v>-6724.5</v>
      </c>
    </row>
    <row r="23" spans="1:17" x14ac:dyDescent="0.25">
      <c r="A23" s="15"/>
      <c r="B23" s="15"/>
      <c r="C23" s="15"/>
      <c r="D23" s="15"/>
      <c r="E23" s="15" t="s">
        <v>25</v>
      </c>
      <c r="F23" s="15"/>
      <c r="G23" s="16">
        <v>42412</v>
      </c>
      <c r="H23" s="15"/>
      <c r="I23" s="15"/>
      <c r="J23" s="15"/>
      <c r="K23" s="15" t="s">
        <v>61</v>
      </c>
      <c r="L23" s="15"/>
      <c r="M23" s="20" t="s">
        <v>19</v>
      </c>
      <c r="N23" s="15"/>
      <c r="O23" s="2">
        <v>-1166.6600000000001</v>
      </c>
      <c r="P23" s="15"/>
      <c r="Q23" s="2">
        <f t="shared" si="0"/>
        <v>-7891.16</v>
      </c>
    </row>
    <row r="24" spans="1:17" x14ac:dyDescent="0.25">
      <c r="A24" s="15"/>
      <c r="B24" s="15"/>
      <c r="C24" s="15"/>
      <c r="D24" s="15"/>
      <c r="E24" s="15" t="s">
        <v>22</v>
      </c>
      <c r="F24" s="15"/>
      <c r="G24" s="16">
        <v>42416</v>
      </c>
      <c r="H24" s="15"/>
      <c r="I24" s="15" t="s">
        <v>43</v>
      </c>
      <c r="J24" s="15"/>
      <c r="K24" s="15" t="s">
        <v>62</v>
      </c>
      <c r="L24" s="15"/>
      <c r="M24" s="20" t="s">
        <v>19</v>
      </c>
      <c r="N24" s="15"/>
      <c r="O24" s="2">
        <v>-450.2</v>
      </c>
      <c r="P24" s="15"/>
      <c r="Q24" s="2">
        <f t="shared" si="0"/>
        <v>-8341.36</v>
      </c>
    </row>
    <row r="25" spans="1:17" x14ac:dyDescent="0.25">
      <c r="A25" s="15"/>
      <c r="B25" s="15"/>
      <c r="C25" s="15"/>
      <c r="D25" s="15"/>
      <c r="E25" s="15" t="s">
        <v>22</v>
      </c>
      <c r="F25" s="15"/>
      <c r="G25" s="16">
        <v>42416</v>
      </c>
      <c r="H25" s="15"/>
      <c r="I25" s="15" t="s">
        <v>44</v>
      </c>
      <c r="J25" s="15"/>
      <c r="K25" s="15" t="s">
        <v>63</v>
      </c>
      <c r="L25" s="15"/>
      <c r="M25" s="20" t="s">
        <v>19</v>
      </c>
      <c r="N25" s="15"/>
      <c r="O25" s="2">
        <v>-423.75</v>
      </c>
      <c r="P25" s="15"/>
      <c r="Q25" s="2">
        <f t="shared" si="0"/>
        <v>-8765.11</v>
      </c>
    </row>
    <row r="26" spans="1:17" x14ac:dyDescent="0.25">
      <c r="A26" s="15"/>
      <c r="B26" s="15"/>
      <c r="C26" s="15"/>
      <c r="D26" s="15"/>
      <c r="E26" s="15" t="s">
        <v>22</v>
      </c>
      <c r="F26" s="15"/>
      <c r="G26" s="16">
        <v>42418</v>
      </c>
      <c r="H26" s="15"/>
      <c r="I26" s="15" t="s">
        <v>45</v>
      </c>
      <c r="J26" s="15"/>
      <c r="K26" s="15" t="s">
        <v>53</v>
      </c>
      <c r="L26" s="15"/>
      <c r="M26" s="20" t="s">
        <v>19</v>
      </c>
      <c r="N26" s="15"/>
      <c r="O26" s="2">
        <v>-9.99</v>
      </c>
      <c r="P26" s="15"/>
      <c r="Q26" s="2">
        <f t="shared" si="0"/>
        <v>-8775.1</v>
      </c>
    </row>
    <row r="27" spans="1:17" x14ac:dyDescent="0.25">
      <c r="A27" s="15"/>
      <c r="B27" s="15"/>
      <c r="C27" s="15"/>
      <c r="D27" s="15"/>
      <c r="E27" s="15" t="s">
        <v>22</v>
      </c>
      <c r="F27" s="15"/>
      <c r="G27" s="16">
        <v>42422</v>
      </c>
      <c r="H27" s="15"/>
      <c r="I27" s="15" t="s">
        <v>46</v>
      </c>
      <c r="J27" s="15"/>
      <c r="K27" s="15" t="s">
        <v>64</v>
      </c>
      <c r="L27" s="15"/>
      <c r="M27" s="20" t="s">
        <v>19</v>
      </c>
      <c r="N27" s="15"/>
      <c r="O27" s="2">
        <v>-6189.5</v>
      </c>
      <c r="P27" s="15"/>
      <c r="Q27" s="2">
        <f t="shared" si="0"/>
        <v>-14964.6</v>
      </c>
    </row>
    <row r="28" spans="1:17" x14ac:dyDescent="0.25">
      <c r="A28" s="15"/>
      <c r="B28" s="15"/>
      <c r="C28" s="15"/>
      <c r="D28" s="15"/>
      <c r="E28" s="15" t="s">
        <v>22</v>
      </c>
      <c r="F28" s="15"/>
      <c r="G28" s="16">
        <v>42422</v>
      </c>
      <c r="H28" s="15"/>
      <c r="I28" s="15" t="s">
        <v>47</v>
      </c>
      <c r="J28" s="15"/>
      <c r="K28" s="15" t="s">
        <v>65</v>
      </c>
      <c r="L28" s="15"/>
      <c r="M28" s="20" t="s">
        <v>19</v>
      </c>
      <c r="N28" s="15"/>
      <c r="O28" s="2">
        <v>-50</v>
      </c>
      <c r="P28" s="15"/>
      <c r="Q28" s="2">
        <f t="shared" si="0"/>
        <v>-15014.6</v>
      </c>
    </row>
    <row r="29" spans="1:17" x14ac:dyDescent="0.25">
      <c r="A29" s="15"/>
      <c r="B29" s="15"/>
      <c r="C29" s="15"/>
      <c r="D29" s="15"/>
      <c r="E29" s="15" t="s">
        <v>22</v>
      </c>
      <c r="F29" s="15"/>
      <c r="G29" s="16">
        <v>42425</v>
      </c>
      <c r="H29" s="15"/>
      <c r="I29" s="15"/>
      <c r="J29" s="15"/>
      <c r="K29" s="15" t="s">
        <v>61</v>
      </c>
      <c r="L29" s="15"/>
      <c r="M29" s="20" t="s">
        <v>19</v>
      </c>
      <c r="N29" s="15"/>
      <c r="O29" s="2">
        <v>-215.39</v>
      </c>
      <c r="P29" s="15"/>
      <c r="Q29" s="2">
        <f t="shared" si="0"/>
        <v>-15229.99</v>
      </c>
    </row>
    <row r="30" spans="1:17" x14ac:dyDescent="0.25">
      <c r="A30" s="15"/>
      <c r="B30" s="15"/>
      <c r="C30" s="15"/>
      <c r="D30" s="15"/>
      <c r="E30" s="15" t="s">
        <v>22</v>
      </c>
      <c r="F30" s="15"/>
      <c r="G30" s="16">
        <v>42426</v>
      </c>
      <c r="H30" s="15"/>
      <c r="I30" s="15"/>
      <c r="J30" s="15"/>
      <c r="K30" s="15" t="s">
        <v>66</v>
      </c>
      <c r="L30" s="15"/>
      <c r="M30" s="20" t="s">
        <v>19</v>
      </c>
      <c r="N30" s="15"/>
      <c r="O30" s="2">
        <v>-250.75</v>
      </c>
      <c r="P30" s="15"/>
      <c r="Q30" s="2">
        <f t="shared" si="0"/>
        <v>-15480.74</v>
      </c>
    </row>
    <row r="31" spans="1:17" x14ac:dyDescent="0.25">
      <c r="A31" s="15"/>
      <c r="B31" s="15"/>
      <c r="C31" s="15"/>
      <c r="D31" s="15"/>
      <c r="E31" s="15" t="s">
        <v>22</v>
      </c>
      <c r="F31" s="15"/>
      <c r="G31" s="16">
        <v>42426</v>
      </c>
      <c r="H31" s="15"/>
      <c r="I31" s="15"/>
      <c r="J31" s="15"/>
      <c r="K31" s="15" t="s">
        <v>53</v>
      </c>
      <c r="L31" s="15"/>
      <c r="M31" s="20" t="s">
        <v>19</v>
      </c>
      <c r="N31" s="15"/>
      <c r="O31" s="2">
        <v>-11.9</v>
      </c>
      <c r="P31" s="15"/>
      <c r="Q31" s="2">
        <f t="shared" si="0"/>
        <v>-15492.64</v>
      </c>
    </row>
    <row r="32" spans="1:17" x14ac:dyDescent="0.25">
      <c r="A32" s="15"/>
      <c r="B32" s="15"/>
      <c r="C32" s="15"/>
      <c r="D32" s="15"/>
      <c r="E32" s="15" t="s">
        <v>22</v>
      </c>
      <c r="F32" s="15"/>
      <c r="G32" s="16">
        <v>42426</v>
      </c>
      <c r="H32" s="15"/>
      <c r="I32" s="15"/>
      <c r="J32" s="15"/>
      <c r="K32" s="15" t="s">
        <v>53</v>
      </c>
      <c r="L32" s="15"/>
      <c r="M32" s="20" t="s">
        <v>19</v>
      </c>
      <c r="N32" s="15"/>
      <c r="O32" s="2">
        <v>-8.08</v>
      </c>
      <c r="P32" s="15"/>
      <c r="Q32" s="2">
        <f t="shared" si="0"/>
        <v>-15500.72</v>
      </c>
    </row>
    <row r="33" spans="1:17" x14ac:dyDescent="0.25">
      <c r="A33" s="15"/>
      <c r="B33" s="15"/>
      <c r="C33" s="15"/>
      <c r="D33" s="15"/>
      <c r="E33" s="15" t="s">
        <v>22</v>
      </c>
      <c r="F33" s="15"/>
      <c r="G33" s="16">
        <v>42426</v>
      </c>
      <c r="H33" s="15"/>
      <c r="I33" s="15"/>
      <c r="J33" s="15"/>
      <c r="K33" s="15" t="s">
        <v>53</v>
      </c>
      <c r="L33" s="15"/>
      <c r="M33" s="20" t="s">
        <v>19</v>
      </c>
      <c r="N33" s="15"/>
      <c r="O33" s="2">
        <v>-6.3</v>
      </c>
      <c r="P33" s="15"/>
      <c r="Q33" s="2">
        <f t="shared" si="0"/>
        <v>-15507.02</v>
      </c>
    </row>
    <row r="34" spans="1:17" x14ac:dyDescent="0.25">
      <c r="A34" s="15"/>
      <c r="B34" s="15"/>
      <c r="C34" s="15"/>
      <c r="D34" s="15"/>
      <c r="E34" s="15" t="s">
        <v>24</v>
      </c>
      <c r="F34" s="15"/>
      <c r="G34" s="16">
        <v>42429</v>
      </c>
      <c r="H34" s="15"/>
      <c r="I34" s="15"/>
      <c r="J34" s="15"/>
      <c r="K34" s="15" t="s">
        <v>60</v>
      </c>
      <c r="L34" s="15"/>
      <c r="M34" s="20" t="s">
        <v>19</v>
      </c>
      <c r="N34" s="15"/>
      <c r="O34" s="2">
        <v>-1628.49</v>
      </c>
      <c r="P34" s="15"/>
      <c r="Q34" s="2">
        <f t="shared" si="0"/>
        <v>-17135.509999999998</v>
      </c>
    </row>
    <row r="35" spans="1:17" x14ac:dyDescent="0.25">
      <c r="A35" s="15"/>
      <c r="B35" s="15"/>
      <c r="C35" s="15"/>
      <c r="D35" s="15"/>
      <c r="E35" s="15" t="s">
        <v>22</v>
      </c>
      <c r="F35" s="15"/>
      <c r="G35" s="16">
        <v>42429</v>
      </c>
      <c r="H35" s="15"/>
      <c r="I35" s="15" t="s">
        <v>48</v>
      </c>
      <c r="J35" s="15"/>
      <c r="K35" s="15" t="s">
        <v>59</v>
      </c>
      <c r="L35" s="15"/>
      <c r="M35" s="20" t="s">
        <v>19</v>
      </c>
      <c r="N35" s="15"/>
      <c r="O35" s="2">
        <v>-199</v>
      </c>
      <c r="P35" s="15"/>
      <c r="Q35" s="2">
        <f t="shared" si="0"/>
        <v>-17334.509999999998</v>
      </c>
    </row>
    <row r="36" spans="1:17" x14ac:dyDescent="0.25">
      <c r="A36" s="15"/>
      <c r="B36" s="15"/>
      <c r="C36" s="15"/>
      <c r="D36" s="15"/>
      <c r="E36" s="15" t="s">
        <v>22</v>
      </c>
      <c r="F36" s="15"/>
      <c r="G36" s="16">
        <v>42429</v>
      </c>
      <c r="H36" s="15"/>
      <c r="I36" s="15" t="s">
        <v>49</v>
      </c>
      <c r="J36" s="15"/>
      <c r="K36" s="15" t="s">
        <v>67</v>
      </c>
      <c r="L36" s="15"/>
      <c r="M36" s="20" t="s">
        <v>19</v>
      </c>
      <c r="N36" s="15"/>
      <c r="O36" s="2">
        <v>-43.15</v>
      </c>
      <c r="P36" s="15"/>
      <c r="Q36" s="2">
        <f t="shared" si="0"/>
        <v>-17377.66</v>
      </c>
    </row>
    <row r="37" spans="1:17" x14ac:dyDescent="0.25">
      <c r="A37" s="15"/>
      <c r="B37" s="15"/>
      <c r="C37" s="15"/>
      <c r="D37" s="15"/>
      <c r="E37" s="15" t="s">
        <v>22</v>
      </c>
      <c r="F37" s="15"/>
      <c r="G37" s="16">
        <v>42429</v>
      </c>
      <c r="H37" s="15"/>
      <c r="I37" s="15"/>
      <c r="J37" s="15"/>
      <c r="K37" s="15" t="s">
        <v>60</v>
      </c>
      <c r="L37" s="15"/>
      <c r="M37" s="20" t="s">
        <v>19</v>
      </c>
      <c r="N37" s="15"/>
      <c r="O37" s="2">
        <v>-1.75</v>
      </c>
      <c r="P37" s="15"/>
      <c r="Q37" s="2">
        <f t="shared" si="0"/>
        <v>-17379.41</v>
      </c>
    </row>
    <row r="38" spans="1:17" ht="15.75" thickBot="1" x14ac:dyDescent="0.3">
      <c r="A38" s="15"/>
      <c r="B38" s="15"/>
      <c r="C38" s="15"/>
      <c r="D38" s="15"/>
      <c r="E38" s="15" t="s">
        <v>25</v>
      </c>
      <c r="F38" s="15"/>
      <c r="G38" s="16">
        <v>42430</v>
      </c>
      <c r="H38" s="15"/>
      <c r="I38" s="15"/>
      <c r="J38" s="15"/>
      <c r="K38" s="15" t="s">
        <v>61</v>
      </c>
      <c r="L38" s="15"/>
      <c r="M38" s="20" t="s">
        <v>19</v>
      </c>
      <c r="N38" s="15"/>
      <c r="O38" s="17">
        <v>-1166.6600000000001</v>
      </c>
      <c r="P38" s="15"/>
      <c r="Q38" s="17">
        <f t="shared" si="0"/>
        <v>-18546.07</v>
      </c>
    </row>
    <row r="39" spans="1:17" x14ac:dyDescent="0.25">
      <c r="A39" s="15"/>
      <c r="B39" s="15"/>
      <c r="C39" s="15"/>
      <c r="D39" s="15" t="s">
        <v>20</v>
      </c>
      <c r="E39" s="15"/>
      <c r="F39" s="15"/>
      <c r="G39" s="16"/>
      <c r="H39" s="15"/>
      <c r="I39" s="15"/>
      <c r="J39" s="15"/>
      <c r="K39" s="15"/>
      <c r="L39" s="15"/>
      <c r="M39" s="21"/>
      <c r="N39" s="15"/>
      <c r="O39" s="2">
        <f>ROUND(SUM(O4:O38),5)</f>
        <v>-18546.07</v>
      </c>
      <c r="P39" s="15"/>
      <c r="Q39" s="2">
        <f>Q38</f>
        <v>-18546.07</v>
      </c>
    </row>
    <row r="40" spans="1:17" ht="30" customHeight="1" x14ac:dyDescent="0.25">
      <c r="A40" s="1"/>
      <c r="B40" s="1"/>
      <c r="C40" s="1"/>
      <c r="D40" s="1" t="s">
        <v>4</v>
      </c>
      <c r="E40" s="1"/>
      <c r="F40" s="1"/>
      <c r="G40" s="14"/>
      <c r="H40" s="1"/>
      <c r="I40" s="1"/>
      <c r="J40" s="1"/>
      <c r="K40" s="1"/>
      <c r="L40" s="1"/>
      <c r="M40" s="19"/>
      <c r="N40" s="1"/>
      <c r="O40" s="13"/>
      <c r="P40" s="1"/>
      <c r="Q40" s="13"/>
    </row>
    <row r="41" spans="1:17" x14ac:dyDescent="0.25">
      <c r="A41" s="15"/>
      <c r="B41" s="15"/>
      <c r="C41" s="15"/>
      <c r="D41" s="15"/>
      <c r="E41" s="15" t="s">
        <v>26</v>
      </c>
      <c r="F41" s="15"/>
      <c r="G41" s="16">
        <v>42402</v>
      </c>
      <c r="H41" s="15"/>
      <c r="I41" s="15"/>
      <c r="J41" s="15"/>
      <c r="K41" s="15"/>
      <c r="L41" s="15"/>
      <c r="M41" s="20" t="s">
        <v>19</v>
      </c>
      <c r="N41" s="15"/>
      <c r="O41" s="2">
        <v>227.87</v>
      </c>
      <c r="P41" s="15"/>
      <c r="Q41" s="2">
        <f t="shared" ref="Q41:Q55" si="1">ROUND(Q40+O41,5)</f>
        <v>227.87</v>
      </c>
    </row>
    <row r="42" spans="1:17" x14ac:dyDescent="0.25">
      <c r="A42" s="15"/>
      <c r="B42" s="15"/>
      <c r="C42" s="15"/>
      <c r="D42" s="15"/>
      <c r="E42" s="15" t="s">
        <v>23</v>
      </c>
      <c r="F42" s="15"/>
      <c r="G42" s="16">
        <v>42403</v>
      </c>
      <c r="H42" s="15"/>
      <c r="I42" s="15"/>
      <c r="J42" s="15"/>
      <c r="K42" s="15"/>
      <c r="L42" s="15"/>
      <c r="M42" s="20" t="s">
        <v>19</v>
      </c>
      <c r="N42" s="15"/>
      <c r="O42" s="2">
        <v>15</v>
      </c>
      <c r="P42" s="15"/>
      <c r="Q42" s="2">
        <f t="shared" si="1"/>
        <v>242.87</v>
      </c>
    </row>
    <row r="43" spans="1:17" x14ac:dyDescent="0.25">
      <c r="A43" s="15"/>
      <c r="B43" s="15"/>
      <c r="C43" s="15"/>
      <c r="D43" s="15"/>
      <c r="E43" s="15" t="s">
        <v>26</v>
      </c>
      <c r="F43" s="15"/>
      <c r="G43" s="16">
        <v>42405</v>
      </c>
      <c r="H43" s="15"/>
      <c r="I43" s="15"/>
      <c r="J43" s="15"/>
      <c r="K43" s="15"/>
      <c r="L43" s="15"/>
      <c r="M43" s="20" t="s">
        <v>19</v>
      </c>
      <c r="N43" s="15"/>
      <c r="O43" s="2">
        <v>258.24</v>
      </c>
      <c r="P43" s="15"/>
      <c r="Q43" s="2">
        <f t="shared" si="1"/>
        <v>501.11</v>
      </c>
    </row>
    <row r="44" spans="1:17" x14ac:dyDescent="0.25">
      <c r="A44" s="15"/>
      <c r="B44" s="15"/>
      <c r="C44" s="15"/>
      <c r="D44" s="15"/>
      <c r="E44" s="15" t="s">
        <v>26</v>
      </c>
      <c r="F44" s="15"/>
      <c r="G44" s="16">
        <v>42408</v>
      </c>
      <c r="H44" s="15"/>
      <c r="I44" s="15"/>
      <c r="J44" s="15"/>
      <c r="K44" s="15"/>
      <c r="L44" s="15"/>
      <c r="M44" s="20" t="s">
        <v>19</v>
      </c>
      <c r="N44" s="15"/>
      <c r="O44" s="2">
        <v>150</v>
      </c>
      <c r="P44" s="15"/>
      <c r="Q44" s="2">
        <f t="shared" si="1"/>
        <v>651.11</v>
      </c>
    </row>
    <row r="45" spans="1:17" x14ac:dyDescent="0.25">
      <c r="A45" s="15"/>
      <c r="B45" s="15"/>
      <c r="C45" s="15"/>
      <c r="D45" s="15"/>
      <c r="E45" s="15" t="s">
        <v>26</v>
      </c>
      <c r="F45" s="15"/>
      <c r="G45" s="16">
        <v>42410</v>
      </c>
      <c r="H45" s="15"/>
      <c r="I45" s="15"/>
      <c r="J45" s="15"/>
      <c r="K45" s="15"/>
      <c r="L45" s="15"/>
      <c r="M45" s="20" t="s">
        <v>19</v>
      </c>
      <c r="N45" s="15"/>
      <c r="O45" s="2">
        <v>300</v>
      </c>
      <c r="P45" s="15"/>
      <c r="Q45" s="2">
        <f t="shared" si="1"/>
        <v>951.11</v>
      </c>
    </row>
    <row r="46" spans="1:17" x14ac:dyDescent="0.25">
      <c r="A46" s="15"/>
      <c r="B46" s="15"/>
      <c r="C46" s="15"/>
      <c r="D46" s="15"/>
      <c r="E46" s="15" t="s">
        <v>26</v>
      </c>
      <c r="F46" s="15"/>
      <c r="G46" s="16">
        <v>42410</v>
      </c>
      <c r="H46" s="15"/>
      <c r="I46" s="15"/>
      <c r="J46" s="15"/>
      <c r="K46" s="15"/>
      <c r="L46" s="15"/>
      <c r="M46" s="20" t="s">
        <v>19</v>
      </c>
      <c r="N46" s="15"/>
      <c r="O46" s="2">
        <v>25700</v>
      </c>
      <c r="P46" s="15"/>
      <c r="Q46" s="2">
        <f t="shared" si="1"/>
        <v>26651.11</v>
      </c>
    </row>
    <row r="47" spans="1:17" x14ac:dyDescent="0.25">
      <c r="A47" s="15"/>
      <c r="B47" s="15"/>
      <c r="C47" s="15"/>
      <c r="D47" s="15"/>
      <c r="E47" s="15" t="s">
        <v>27</v>
      </c>
      <c r="F47" s="15"/>
      <c r="G47" s="16">
        <v>42412</v>
      </c>
      <c r="H47" s="15"/>
      <c r="I47" s="15"/>
      <c r="J47" s="15"/>
      <c r="K47" s="15" t="s">
        <v>55</v>
      </c>
      <c r="L47" s="15"/>
      <c r="M47" s="20" t="s">
        <v>19</v>
      </c>
      <c r="N47" s="15"/>
      <c r="O47" s="2">
        <v>0</v>
      </c>
      <c r="P47" s="15"/>
      <c r="Q47" s="2">
        <f t="shared" si="1"/>
        <v>26651.11</v>
      </c>
    </row>
    <row r="48" spans="1:17" x14ac:dyDescent="0.25">
      <c r="A48" s="15"/>
      <c r="B48" s="15"/>
      <c r="C48" s="15"/>
      <c r="D48" s="15"/>
      <c r="E48" s="15" t="s">
        <v>26</v>
      </c>
      <c r="F48" s="15"/>
      <c r="G48" s="16">
        <v>42418</v>
      </c>
      <c r="H48" s="15"/>
      <c r="I48" s="15"/>
      <c r="J48" s="15"/>
      <c r="K48" s="15"/>
      <c r="L48" s="15"/>
      <c r="M48" s="20" t="s">
        <v>19</v>
      </c>
      <c r="N48" s="15"/>
      <c r="O48" s="2">
        <v>279.12</v>
      </c>
      <c r="P48" s="15"/>
      <c r="Q48" s="2">
        <f t="shared" si="1"/>
        <v>26930.23</v>
      </c>
    </row>
    <row r="49" spans="1:17" x14ac:dyDescent="0.25">
      <c r="A49" s="15"/>
      <c r="B49" s="15"/>
      <c r="C49" s="15"/>
      <c r="D49" s="15"/>
      <c r="E49" s="15" t="s">
        <v>26</v>
      </c>
      <c r="F49" s="15"/>
      <c r="G49" s="16">
        <v>42418</v>
      </c>
      <c r="H49" s="15"/>
      <c r="I49" s="15"/>
      <c r="J49" s="15"/>
      <c r="K49" s="15" t="s">
        <v>68</v>
      </c>
      <c r="L49" s="15"/>
      <c r="M49" s="20" t="s">
        <v>19</v>
      </c>
      <c r="N49" s="15"/>
      <c r="O49" s="2">
        <v>300</v>
      </c>
      <c r="P49" s="15"/>
      <c r="Q49" s="2">
        <f t="shared" si="1"/>
        <v>27230.23</v>
      </c>
    </row>
    <row r="50" spans="1:17" x14ac:dyDescent="0.25">
      <c r="A50" s="15"/>
      <c r="B50" s="15"/>
      <c r="C50" s="15"/>
      <c r="D50" s="15"/>
      <c r="E50" s="15" t="s">
        <v>26</v>
      </c>
      <c r="F50" s="15"/>
      <c r="G50" s="16">
        <v>42423</v>
      </c>
      <c r="H50" s="15"/>
      <c r="I50" s="15"/>
      <c r="J50" s="15"/>
      <c r="K50" s="15"/>
      <c r="L50" s="15"/>
      <c r="M50" s="20" t="s">
        <v>19</v>
      </c>
      <c r="N50" s="15"/>
      <c r="O50" s="2">
        <v>485.68</v>
      </c>
      <c r="P50" s="15"/>
      <c r="Q50" s="2">
        <f t="shared" si="1"/>
        <v>27715.91</v>
      </c>
    </row>
    <row r="51" spans="1:17" x14ac:dyDescent="0.25">
      <c r="A51" s="15"/>
      <c r="B51" s="15"/>
      <c r="C51" s="15"/>
      <c r="D51" s="15"/>
      <c r="E51" s="15" t="s">
        <v>26</v>
      </c>
      <c r="F51" s="15"/>
      <c r="G51" s="16">
        <v>42426</v>
      </c>
      <c r="H51" s="15"/>
      <c r="I51" s="15"/>
      <c r="J51" s="15"/>
      <c r="K51" s="15"/>
      <c r="L51" s="15"/>
      <c r="M51" s="20" t="s">
        <v>19</v>
      </c>
      <c r="N51" s="15"/>
      <c r="O51" s="2">
        <v>206.98</v>
      </c>
      <c r="P51" s="15"/>
      <c r="Q51" s="2">
        <f t="shared" si="1"/>
        <v>27922.89</v>
      </c>
    </row>
    <row r="52" spans="1:17" x14ac:dyDescent="0.25">
      <c r="A52" s="15"/>
      <c r="B52" s="15"/>
      <c r="C52" s="15"/>
      <c r="D52" s="15"/>
      <c r="E52" s="15" t="s">
        <v>26</v>
      </c>
      <c r="F52" s="15"/>
      <c r="G52" s="16">
        <v>42426</v>
      </c>
      <c r="H52" s="15"/>
      <c r="I52" s="15"/>
      <c r="J52" s="15"/>
      <c r="K52" s="15"/>
      <c r="L52" s="15"/>
      <c r="M52" s="20" t="s">
        <v>19</v>
      </c>
      <c r="N52" s="15"/>
      <c r="O52" s="2">
        <v>258.24</v>
      </c>
      <c r="P52" s="15"/>
      <c r="Q52" s="2">
        <f t="shared" si="1"/>
        <v>28181.13</v>
      </c>
    </row>
    <row r="53" spans="1:17" x14ac:dyDescent="0.25">
      <c r="A53" s="15"/>
      <c r="B53" s="15"/>
      <c r="C53" s="15"/>
      <c r="D53" s="15"/>
      <c r="E53" s="15" t="s">
        <v>26</v>
      </c>
      <c r="F53" s="15"/>
      <c r="G53" s="16">
        <v>42426</v>
      </c>
      <c r="H53" s="15"/>
      <c r="I53" s="15"/>
      <c r="J53" s="15"/>
      <c r="K53" s="15"/>
      <c r="L53" s="15"/>
      <c r="M53" s="20" t="s">
        <v>19</v>
      </c>
      <c r="N53" s="15"/>
      <c r="O53" s="2">
        <v>400</v>
      </c>
      <c r="P53" s="15"/>
      <c r="Q53" s="2">
        <f t="shared" si="1"/>
        <v>28581.13</v>
      </c>
    </row>
    <row r="54" spans="1:17" x14ac:dyDescent="0.25">
      <c r="A54" s="15"/>
      <c r="B54" s="15"/>
      <c r="C54" s="15"/>
      <c r="D54" s="15"/>
      <c r="E54" s="15" t="s">
        <v>26</v>
      </c>
      <c r="F54" s="15"/>
      <c r="G54" s="16">
        <v>42429</v>
      </c>
      <c r="H54" s="15"/>
      <c r="I54" s="15"/>
      <c r="J54" s="15"/>
      <c r="K54" s="15"/>
      <c r="L54" s="15"/>
      <c r="M54" s="20" t="s">
        <v>19</v>
      </c>
      <c r="N54" s="15"/>
      <c r="O54" s="2">
        <v>0.82</v>
      </c>
      <c r="P54" s="15"/>
      <c r="Q54" s="2">
        <f t="shared" si="1"/>
        <v>28581.95</v>
      </c>
    </row>
    <row r="55" spans="1:17" ht="15.75" thickBot="1" x14ac:dyDescent="0.3">
      <c r="A55" s="15"/>
      <c r="B55" s="15"/>
      <c r="C55" s="15"/>
      <c r="D55" s="15"/>
      <c r="E55" s="15" t="s">
        <v>27</v>
      </c>
      <c r="F55" s="15"/>
      <c r="G55" s="16">
        <v>42430</v>
      </c>
      <c r="H55" s="15"/>
      <c r="I55" s="15"/>
      <c r="J55" s="15"/>
      <c r="K55" s="15" t="s">
        <v>55</v>
      </c>
      <c r="L55" s="15"/>
      <c r="M55" s="20" t="s">
        <v>19</v>
      </c>
      <c r="N55" s="15"/>
      <c r="O55" s="3">
        <v>0</v>
      </c>
      <c r="P55" s="15"/>
      <c r="Q55" s="3">
        <f t="shared" si="1"/>
        <v>28581.95</v>
      </c>
    </row>
    <row r="56" spans="1:17" ht="15.75" thickBot="1" x14ac:dyDescent="0.3">
      <c r="A56" s="15"/>
      <c r="B56" s="15"/>
      <c r="C56" s="15"/>
      <c r="D56" s="15" t="s">
        <v>21</v>
      </c>
      <c r="E56" s="15"/>
      <c r="F56" s="15"/>
      <c r="G56" s="16"/>
      <c r="H56" s="15"/>
      <c r="I56" s="15"/>
      <c r="J56" s="15"/>
      <c r="K56" s="15"/>
      <c r="L56" s="15"/>
      <c r="M56" s="21"/>
      <c r="N56" s="15"/>
      <c r="O56" s="4">
        <f>ROUND(SUM(O40:O55),5)</f>
        <v>28581.95</v>
      </c>
      <c r="P56" s="15"/>
      <c r="Q56" s="4">
        <f>Q55</f>
        <v>28581.95</v>
      </c>
    </row>
    <row r="57" spans="1:17" ht="30" customHeight="1" thickBot="1" x14ac:dyDescent="0.3">
      <c r="A57" s="15"/>
      <c r="B57" s="15"/>
      <c r="C57" s="15" t="s">
        <v>5</v>
      </c>
      <c r="D57" s="15"/>
      <c r="E57" s="15"/>
      <c r="F57" s="15"/>
      <c r="G57" s="16"/>
      <c r="H57" s="15"/>
      <c r="I57" s="15"/>
      <c r="J57" s="15"/>
      <c r="K57" s="15"/>
      <c r="L57" s="15"/>
      <c r="M57" s="21"/>
      <c r="N57" s="15"/>
      <c r="O57" s="18">
        <f>ROUND(O39+O56,5)</f>
        <v>10035.879999999999</v>
      </c>
      <c r="P57" s="15"/>
      <c r="Q57" s="18">
        <f>ROUND(Q39+Q56,5)</f>
        <v>10035.879999999999</v>
      </c>
    </row>
    <row r="58" spans="1:17" ht="30" customHeight="1" x14ac:dyDescent="0.25">
      <c r="A58" s="15" t="s">
        <v>6</v>
      </c>
      <c r="B58" s="15"/>
      <c r="C58" s="15"/>
      <c r="D58" s="15"/>
      <c r="E58" s="15"/>
      <c r="F58" s="15"/>
      <c r="G58" s="16"/>
      <c r="H58" s="15"/>
      <c r="I58" s="15"/>
      <c r="J58" s="15"/>
      <c r="K58" s="15"/>
      <c r="L58" s="15"/>
      <c r="M58" s="21"/>
      <c r="N58" s="15"/>
      <c r="O58" s="2">
        <v>10035.879999999999</v>
      </c>
      <c r="P58" s="15"/>
      <c r="Q58" s="2">
        <v>99100.87</v>
      </c>
    </row>
    <row r="59" spans="1:17" ht="30" customHeight="1" x14ac:dyDescent="0.25">
      <c r="A59" s="1"/>
      <c r="B59" s="1"/>
      <c r="C59" s="1" t="s">
        <v>7</v>
      </c>
      <c r="D59" s="1"/>
      <c r="E59" s="1"/>
      <c r="F59" s="1"/>
      <c r="G59" s="14"/>
      <c r="H59" s="1"/>
      <c r="I59" s="1"/>
      <c r="J59" s="1"/>
      <c r="K59" s="1"/>
      <c r="L59" s="1"/>
      <c r="M59" s="19"/>
      <c r="N59" s="1"/>
      <c r="O59" s="13"/>
      <c r="P59" s="1"/>
      <c r="Q59" s="13"/>
    </row>
    <row r="60" spans="1:17" x14ac:dyDescent="0.25">
      <c r="A60" s="1"/>
      <c r="B60" s="1"/>
      <c r="C60" s="1"/>
      <c r="D60" s="1" t="s">
        <v>8</v>
      </c>
      <c r="E60" s="1"/>
      <c r="F60" s="1"/>
      <c r="G60" s="14"/>
      <c r="H60" s="1"/>
      <c r="I60" s="1"/>
      <c r="J60" s="1"/>
      <c r="K60" s="1"/>
      <c r="L60" s="1"/>
      <c r="M60" s="19"/>
      <c r="N60" s="1"/>
      <c r="O60" s="13"/>
      <c r="P60" s="1"/>
      <c r="Q60" s="13"/>
    </row>
    <row r="61" spans="1:17" ht="15.75" thickBot="1" x14ac:dyDescent="0.3">
      <c r="A61" s="12"/>
      <c r="B61" s="12"/>
      <c r="C61" s="12"/>
      <c r="D61" s="12"/>
      <c r="E61" s="15" t="s">
        <v>24</v>
      </c>
      <c r="F61" s="15"/>
      <c r="G61" s="16">
        <v>42426</v>
      </c>
      <c r="H61" s="15"/>
      <c r="I61" s="15" t="s">
        <v>40</v>
      </c>
      <c r="J61" s="15"/>
      <c r="K61" s="15" t="s">
        <v>69</v>
      </c>
      <c r="L61" s="15"/>
      <c r="M61" s="20"/>
      <c r="N61" s="15"/>
      <c r="O61" s="3">
        <v>-100.46</v>
      </c>
      <c r="P61" s="15"/>
      <c r="Q61" s="3">
        <f>ROUND(Q60+O61,5)</f>
        <v>-100.46</v>
      </c>
    </row>
    <row r="62" spans="1:17" ht="15.75" thickBot="1" x14ac:dyDescent="0.3">
      <c r="A62" s="15"/>
      <c r="B62" s="15"/>
      <c r="C62" s="15"/>
      <c r="D62" s="15" t="s">
        <v>20</v>
      </c>
      <c r="E62" s="15"/>
      <c r="F62" s="15"/>
      <c r="G62" s="16"/>
      <c r="H62" s="15"/>
      <c r="I62" s="15"/>
      <c r="J62" s="15"/>
      <c r="K62" s="15"/>
      <c r="L62" s="15"/>
      <c r="M62" s="21"/>
      <c r="N62" s="15"/>
      <c r="O62" s="4">
        <f>ROUND(SUM(O60:O61),5)</f>
        <v>-100.46</v>
      </c>
      <c r="P62" s="15"/>
      <c r="Q62" s="4">
        <f>Q61</f>
        <v>-100.46</v>
      </c>
    </row>
    <row r="63" spans="1:17" ht="30" customHeight="1" thickBot="1" x14ac:dyDescent="0.3">
      <c r="A63" s="15"/>
      <c r="B63" s="15"/>
      <c r="C63" s="15" t="s">
        <v>9</v>
      </c>
      <c r="D63" s="15"/>
      <c r="E63" s="15"/>
      <c r="F63" s="15"/>
      <c r="G63" s="16"/>
      <c r="H63" s="15"/>
      <c r="I63" s="15"/>
      <c r="J63" s="15"/>
      <c r="K63" s="15"/>
      <c r="L63" s="15"/>
      <c r="M63" s="21"/>
      <c r="N63" s="15"/>
      <c r="O63" s="4">
        <f>O62</f>
        <v>-100.46</v>
      </c>
      <c r="P63" s="15"/>
      <c r="Q63" s="4">
        <f>Q62</f>
        <v>-100.46</v>
      </c>
    </row>
    <row r="64" spans="1:17" ht="30" customHeight="1" thickBot="1" x14ac:dyDescent="0.3">
      <c r="A64" s="15" t="s">
        <v>10</v>
      </c>
      <c r="B64" s="15"/>
      <c r="C64" s="15"/>
      <c r="D64" s="15"/>
      <c r="E64" s="15"/>
      <c r="F64" s="15"/>
      <c r="G64" s="16"/>
      <c r="H64" s="15"/>
      <c r="I64" s="15"/>
      <c r="J64" s="15"/>
      <c r="K64" s="15"/>
      <c r="L64" s="15"/>
      <c r="M64" s="21"/>
      <c r="N64" s="15"/>
      <c r="O64" s="4">
        <f>ROUND(O58+O63,5)</f>
        <v>9935.42</v>
      </c>
      <c r="P64" s="15"/>
      <c r="Q64" s="4">
        <f>ROUND(Q58+Q63,5)</f>
        <v>99000.41</v>
      </c>
    </row>
    <row r="65" spans="1:17" s="6" customFormat="1" ht="30" customHeight="1" thickBot="1" x14ac:dyDescent="0.25">
      <c r="A65" s="1" t="s">
        <v>11</v>
      </c>
      <c r="B65" s="1"/>
      <c r="C65" s="1"/>
      <c r="D65" s="1"/>
      <c r="E65" s="1"/>
      <c r="F65" s="1"/>
      <c r="G65" s="14"/>
      <c r="H65" s="1"/>
      <c r="I65" s="1"/>
      <c r="J65" s="1"/>
      <c r="K65" s="1"/>
      <c r="L65" s="1"/>
      <c r="M65" s="19"/>
      <c r="N65" s="1"/>
      <c r="O65" s="5">
        <f>O64</f>
        <v>9935.42</v>
      </c>
      <c r="P65" s="1"/>
      <c r="Q65" s="5">
        <f>Q64</f>
        <v>99000.41</v>
      </c>
    </row>
    <row r="66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2:37 PM
&amp;"Arial,Bold"&amp;8 03/01/16
&amp;"Arial,Bold"&amp;8 &amp;C&amp;"Arial,Bold"&amp;12 NACOLE
&amp;"Arial,Bold"&amp;14 Reconciliation Detail
&amp;"Arial,Bold"&amp;10 Chase-IN, Period Ending 02/29/2016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89064.99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-18546.07</v>
      </c>
    </row>
    <row r="5" spans="1:5" ht="15.75" thickBot="1" x14ac:dyDescent="0.3">
      <c r="A5" s="1"/>
      <c r="B5" s="1"/>
      <c r="C5" s="1"/>
      <c r="D5" s="1" t="s">
        <v>4</v>
      </c>
      <c r="E5" s="3">
        <v>28581.95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10035.879999999999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99100.87</v>
      </c>
    </row>
    <row r="8" spans="1:5" ht="31.5" customHeight="1" thickTop="1" x14ac:dyDescent="0.25">
      <c r="A8" s="1"/>
      <c r="B8" s="1"/>
      <c r="C8" s="1" t="s">
        <v>7</v>
      </c>
      <c r="D8" s="1"/>
      <c r="E8" s="2"/>
    </row>
    <row r="9" spans="1:5" ht="15.75" thickBot="1" x14ac:dyDescent="0.3">
      <c r="A9" s="1"/>
      <c r="B9" s="1"/>
      <c r="C9" s="1"/>
      <c r="D9" s="1" t="s">
        <v>8</v>
      </c>
      <c r="E9" s="3">
        <v>-100.46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ROUND(SUM(E8:E9),5)</f>
        <v>-100.46</v>
      </c>
    </row>
    <row r="11" spans="1:5" s="6" customFormat="1" ht="30" customHeight="1" thickBot="1" x14ac:dyDescent="0.25">
      <c r="A11" s="1" t="s">
        <v>10</v>
      </c>
      <c r="B11" s="1"/>
      <c r="C11" s="1"/>
      <c r="D11" s="1"/>
      <c r="E11" s="5">
        <f>ROUND(E7+E10,5)</f>
        <v>99000.41</v>
      </c>
    </row>
    <row r="12" spans="1:5" ht="31.5" customHeight="1" thickTop="1" x14ac:dyDescent="0.25">
      <c r="A12" s="1" t="s">
        <v>11</v>
      </c>
      <c r="B12" s="1"/>
      <c r="C12" s="1"/>
      <c r="D12" s="1"/>
      <c r="E12" s="2">
        <f>E11</f>
        <v>99000.41</v>
      </c>
    </row>
  </sheetData>
  <pageMargins left="0.7" right="0.7" top="0.75" bottom="0.75" header="0.1" footer="0.3"/>
  <pageSetup orientation="portrait" r:id="rId1"/>
  <headerFooter>
    <oddHeader>&amp;L&amp;"Arial,Bold"&amp;8 2:35 PM
&amp;"Arial,Bold"&amp;8 03/01/16
&amp;"Arial,Bold"&amp;8 &amp;C&amp;"Arial,Bold"&amp;12 NACOLE
&amp;"Arial,Bold"&amp;14 Reconciliation Summary
&amp;"Arial,Bold"&amp;10 Chase-IN, Period Ending 02/29/2016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tabSelected="1" workbookViewId="0">
      <pane xSplit="2310" ySplit="615" topLeftCell="C2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3" style="1" customWidth="1"/>
    <col min="2" max="2" width="15.7109375" style="1" customWidth="1"/>
    <col min="3" max="3" width="7.140625" style="12" bestFit="1" customWidth="1"/>
    <col min="4" max="4" width="2.28515625" style="12" customWidth="1"/>
    <col min="5" max="5" width="5" style="12" bestFit="1" customWidth="1"/>
    <col min="6" max="6" width="2.28515625" style="12" customWidth="1"/>
    <col min="7" max="7" width="5.85546875" style="12" bestFit="1" customWidth="1"/>
    <col min="8" max="8" width="2.28515625" style="12" customWidth="1"/>
    <col min="9" max="9" width="7" style="12" bestFit="1" customWidth="1"/>
    <col min="10" max="10" width="2.28515625" style="12" customWidth="1"/>
    <col min="11" max="11" width="4" style="12" bestFit="1" customWidth="1"/>
    <col min="12" max="12" width="2.28515625" style="12" customWidth="1"/>
    <col min="13" max="13" width="7" style="12" bestFit="1" customWidth="1"/>
  </cols>
  <sheetData>
    <row r="1" spans="1:13" s="9" customFormat="1" ht="15.75" thickBot="1" x14ac:dyDescent="0.3">
      <c r="A1" s="7"/>
      <c r="B1" s="7"/>
      <c r="C1" s="8" t="s">
        <v>246</v>
      </c>
      <c r="D1" s="22"/>
      <c r="E1" s="8" t="s">
        <v>247</v>
      </c>
      <c r="F1" s="22"/>
      <c r="G1" s="8" t="s">
        <v>248</v>
      </c>
      <c r="H1" s="22"/>
      <c r="I1" s="8" t="s">
        <v>249</v>
      </c>
      <c r="J1" s="22"/>
      <c r="K1" s="8" t="s">
        <v>250</v>
      </c>
      <c r="L1" s="22"/>
      <c r="M1" s="8" t="s">
        <v>251</v>
      </c>
    </row>
    <row r="2" spans="1:13" ht="15.75" thickTop="1" x14ac:dyDescent="0.25">
      <c r="B2" s="1" t="s">
        <v>252</v>
      </c>
      <c r="C2" s="2">
        <v>0</v>
      </c>
      <c r="D2" s="15"/>
      <c r="E2" s="2">
        <v>0</v>
      </c>
      <c r="F2" s="15"/>
      <c r="G2" s="2">
        <v>0</v>
      </c>
      <c r="H2" s="15"/>
      <c r="I2" s="2">
        <v>525</v>
      </c>
      <c r="J2" s="15"/>
      <c r="K2" s="2">
        <v>0</v>
      </c>
      <c r="L2" s="15"/>
      <c r="M2" s="2">
        <f>ROUND(SUM(C2:K2),5)</f>
        <v>525</v>
      </c>
    </row>
    <row r="3" spans="1:13" x14ac:dyDescent="0.25">
      <c r="B3" s="1" t="s">
        <v>253</v>
      </c>
      <c r="C3" s="2">
        <v>0</v>
      </c>
      <c r="D3" s="15"/>
      <c r="E3" s="2">
        <v>0</v>
      </c>
      <c r="F3" s="15"/>
      <c r="G3" s="2">
        <v>0</v>
      </c>
      <c r="H3" s="15"/>
      <c r="I3" s="2">
        <v>150</v>
      </c>
      <c r="J3" s="15"/>
      <c r="K3" s="2">
        <v>0</v>
      </c>
      <c r="L3" s="15"/>
      <c r="M3" s="2">
        <f>ROUND(SUM(C3:K3),5)</f>
        <v>150</v>
      </c>
    </row>
    <row r="4" spans="1:13" ht="15.75" thickBot="1" x14ac:dyDescent="0.3">
      <c r="B4" s="1" t="s">
        <v>254</v>
      </c>
      <c r="C4" s="3">
        <v>0</v>
      </c>
      <c r="D4" s="15"/>
      <c r="E4" s="3">
        <v>0</v>
      </c>
      <c r="F4" s="15"/>
      <c r="G4" s="3">
        <v>0</v>
      </c>
      <c r="H4" s="15"/>
      <c r="I4" s="3">
        <v>1000</v>
      </c>
      <c r="J4" s="15"/>
      <c r="K4" s="3">
        <v>0</v>
      </c>
      <c r="L4" s="15"/>
      <c r="M4" s="3">
        <f>ROUND(SUM(C4:K4),5)</f>
        <v>1000</v>
      </c>
    </row>
    <row r="5" spans="1:13" s="6" customFormat="1" ht="15.95" customHeight="1" thickBot="1" x14ac:dyDescent="0.25">
      <c r="A5" s="1" t="s">
        <v>251</v>
      </c>
      <c r="B5" s="1"/>
      <c r="C5" s="5">
        <f>ROUND(SUM(C2:C4),5)</f>
        <v>0</v>
      </c>
      <c r="D5" s="1"/>
      <c r="E5" s="5">
        <f>ROUND(SUM(E2:E4),5)</f>
        <v>0</v>
      </c>
      <c r="F5" s="1"/>
      <c r="G5" s="5">
        <f>ROUND(SUM(G2:G4),5)</f>
        <v>0</v>
      </c>
      <c r="H5" s="1"/>
      <c r="I5" s="5">
        <f>ROUND(SUM(I2:I4),5)</f>
        <v>1675</v>
      </c>
      <c r="J5" s="1"/>
      <c r="K5" s="5">
        <f>ROUND(SUM(K2:K4),5)</f>
        <v>0</v>
      </c>
      <c r="L5" s="1"/>
      <c r="M5" s="5">
        <f>ROUND(SUM(C5:K5),5)</f>
        <v>1675</v>
      </c>
    </row>
    <row r="6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4:11 PM
&amp;"Arial,Bold"&amp;8 03/01/16
&amp;"Arial,Bold"&amp;8 &amp;C&amp;"Arial,Bold"&amp;12 NACOLE
&amp;"Arial,Bold"&amp;14 A/R Aging Summary
&amp;"Arial,Bold"&amp;10 As of March 1, 2016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23" workbookViewId="0">
      <selection activeCell="C34" sqref="C34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</cols>
  <sheetData>
    <row r="1" spans="1:3" x14ac:dyDescent="0.25">
      <c r="A1" s="23"/>
      <c r="B1" s="24" t="s">
        <v>148</v>
      </c>
      <c r="C1" s="23" t="s">
        <v>149</v>
      </c>
    </row>
    <row r="2" spans="1:3" x14ac:dyDescent="0.25">
      <c r="A2" s="25" t="s">
        <v>150</v>
      </c>
      <c r="B2" s="26"/>
      <c r="C2" s="27"/>
    </row>
    <row r="3" spans="1:3" x14ac:dyDescent="0.25">
      <c r="A3" s="28" t="s">
        <v>75</v>
      </c>
      <c r="B3" s="29">
        <v>4500</v>
      </c>
      <c r="C3" s="29">
        <v>600</v>
      </c>
    </row>
    <row r="4" spans="1:3" x14ac:dyDescent="0.25">
      <c r="A4" s="28" t="s">
        <v>151</v>
      </c>
      <c r="B4" s="29">
        <v>172750</v>
      </c>
      <c r="C4" s="29">
        <v>2700</v>
      </c>
    </row>
    <row r="5" spans="1:3" x14ac:dyDescent="0.25">
      <c r="A5" s="28" t="s">
        <v>152</v>
      </c>
      <c r="B5" s="30">
        <v>7500</v>
      </c>
      <c r="C5" s="31"/>
    </row>
    <row r="6" spans="1:3" x14ac:dyDescent="0.25">
      <c r="A6" s="28" t="s">
        <v>153</v>
      </c>
      <c r="B6" s="29">
        <v>5215</v>
      </c>
      <c r="C6" s="31"/>
    </row>
    <row r="7" spans="1:3" x14ac:dyDescent="0.25">
      <c r="A7" s="28" t="s">
        <v>77</v>
      </c>
      <c r="B7" s="29">
        <v>17500</v>
      </c>
      <c r="C7" s="29">
        <v>2125</v>
      </c>
    </row>
    <row r="8" spans="1:3" x14ac:dyDescent="0.25">
      <c r="A8" s="28" t="s">
        <v>80</v>
      </c>
      <c r="B8" s="29">
        <v>49800</v>
      </c>
      <c r="C8" s="29">
        <f>+SUM(C9:C12)</f>
        <v>30225</v>
      </c>
    </row>
    <row r="9" spans="1:3" x14ac:dyDescent="0.25">
      <c r="A9" s="32" t="s">
        <v>154</v>
      </c>
      <c r="B9" s="33">
        <v>5300</v>
      </c>
      <c r="C9" s="33">
        <v>3550</v>
      </c>
    </row>
    <row r="10" spans="1:3" x14ac:dyDescent="0.25">
      <c r="A10" s="34" t="s">
        <v>155</v>
      </c>
      <c r="B10" s="35">
        <v>28000</v>
      </c>
      <c r="C10" s="35">
        <v>20412.5</v>
      </c>
    </row>
    <row r="11" spans="1:3" x14ac:dyDescent="0.25">
      <c r="A11" s="34" t="s">
        <v>156</v>
      </c>
      <c r="B11" s="35">
        <v>7650</v>
      </c>
      <c r="C11" s="35">
        <v>5975</v>
      </c>
    </row>
    <row r="12" spans="1:3" x14ac:dyDescent="0.25">
      <c r="A12" s="36" t="s">
        <v>157</v>
      </c>
      <c r="B12" s="37">
        <v>400</v>
      </c>
      <c r="C12" s="37">
        <v>287.5</v>
      </c>
    </row>
    <row r="13" spans="1:3" x14ac:dyDescent="0.25">
      <c r="A13" s="28" t="s">
        <v>158</v>
      </c>
      <c r="B13" s="29">
        <v>1100</v>
      </c>
      <c r="C13" s="29">
        <v>600</v>
      </c>
    </row>
    <row r="14" spans="1:3" x14ac:dyDescent="0.25">
      <c r="A14" s="28" t="s">
        <v>84</v>
      </c>
      <c r="B14" s="29">
        <f>SUM(B15:B16)</f>
        <v>49200</v>
      </c>
      <c r="C14" s="29">
        <f>SUM(C15:C16)</f>
        <v>29392.82</v>
      </c>
    </row>
    <row r="15" spans="1:3" x14ac:dyDescent="0.25">
      <c r="A15" s="38" t="s">
        <v>85</v>
      </c>
      <c r="B15" s="33">
        <v>25700</v>
      </c>
      <c r="C15" s="39">
        <v>25700</v>
      </c>
    </row>
    <row r="16" spans="1:3" x14ac:dyDescent="0.25">
      <c r="A16" s="40" t="s">
        <v>159</v>
      </c>
      <c r="B16" s="37">
        <v>23500</v>
      </c>
      <c r="C16" s="41">
        <v>3692.82</v>
      </c>
    </row>
    <row r="17" spans="1:3" x14ac:dyDescent="0.25">
      <c r="A17" s="28" t="s">
        <v>160</v>
      </c>
      <c r="B17" s="29">
        <v>0</v>
      </c>
      <c r="C17" s="29"/>
    </row>
    <row r="18" spans="1:3" x14ac:dyDescent="0.25">
      <c r="A18" s="28" t="s">
        <v>79</v>
      </c>
      <c r="B18" s="29">
        <v>80</v>
      </c>
      <c r="C18" s="29">
        <v>8.61</v>
      </c>
    </row>
    <row r="19" spans="1:3" ht="18.75" x14ac:dyDescent="0.3">
      <c r="A19" s="42" t="s">
        <v>161</v>
      </c>
      <c r="B19" s="43">
        <f>SUM(B3:B4,B5:B7:B8,B13:B14,B18)</f>
        <v>307645</v>
      </c>
      <c r="C19" s="44">
        <f>SUM(C3:C4,C5:C8,C13:C14,C18)</f>
        <v>65651.430000000008</v>
      </c>
    </row>
    <row r="20" spans="1:3" x14ac:dyDescent="0.25">
      <c r="A20" s="45"/>
      <c r="B20" s="46"/>
      <c r="C20" s="47"/>
    </row>
    <row r="21" spans="1:3" x14ac:dyDescent="0.25">
      <c r="A21" s="48"/>
      <c r="B21" s="48"/>
      <c r="C21" s="48"/>
    </row>
    <row r="22" spans="1:3" x14ac:dyDescent="0.25">
      <c r="A22" s="49" t="s">
        <v>162</v>
      </c>
      <c r="B22" s="50"/>
      <c r="C22" s="49"/>
    </row>
    <row r="23" spans="1:3" x14ac:dyDescent="0.25">
      <c r="A23" s="42" t="s">
        <v>163</v>
      </c>
      <c r="B23" s="51">
        <v>50</v>
      </c>
      <c r="C23" s="51"/>
    </row>
    <row r="24" spans="1:3" x14ac:dyDescent="0.25">
      <c r="A24" s="28" t="s">
        <v>85</v>
      </c>
      <c r="B24" s="29">
        <f>SUM(B25:B26)</f>
        <v>5000</v>
      </c>
      <c r="C24" s="29">
        <f>SUM(C25:C26)</f>
        <v>4260.96</v>
      </c>
    </row>
    <row r="25" spans="1:3" x14ac:dyDescent="0.25">
      <c r="A25" s="52" t="s">
        <v>164</v>
      </c>
      <c r="B25" s="33">
        <v>3500</v>
      </c>
      <c r="C25" s="33">
        <v>3505</v>
      </c>
    </row>
    <row r="26" spans="1:3" x14ac:dyDescent="0.25">
      <c r="A26" s="53" t="s">
        <v>165</v>
      </c>
      <c r="B26" s="37">
        <v>1500</v>
      </c>
      <c r="C26" s="37">
        <v>755.96</v>
      </c>
    </row>
    <row r="27" spans="1:3" x14ac:dyDescent="0.25">
      <c r="A27" s="28" t="s">
        <v>166</v>
      </c>
      <c r="B27" s="29">
        <v>12000</v>
      </c>
      <c r="C27" s="31"/>
    </row>
    <row r="28" spans="1:3" x14ac:dyDescent="0.25">
      <c r="A28" s="28" t="s">
        <v>167</v>
      </c>
      <c r="B28" s="29">
        <v>131564</v>
      </c>
      <c r="C28" s="29"/>
    </row>
    <row r="29" spans="1:3" x14ac:dyDescent="0.25">
      <c r="A29" s="28" t="s">
        <v>168</v>
      </c>
      <c r="B29" s="30">
        <v>7500</v>
      </c>
      <c r="C29" s="29">
        <v>454.46</v>
      </c>
    </row>
    <row r="30" spans="1:3" x14ac:dyDescent="0.25">
      <c r="A30" s="28" t="s">
        <v>77</v>
      </c>
      <c r="B30" s="29">
        <v>17500</v>
      </c>
      <c r="C30" s="29"/>
    </row>
    <row r="31" spans="1:3" x14ac:dyDescent="0.25">
      <c r="A31" s="54" t="s">
        <v>169</v>
      </c>
      <c r="B31" s="55">
        <f>SUM(B32:B40)</f>
        <v>118868.5</v>
      </c>
      <c r="C31" s="55">
        <f>SUM(C32:C40)</f>
        <v>20330.169999999998</v>
      </c>
    </row>
    <row r="32" spans="1:3" x14ac:dyDescent="0.25">
      <c r="A32" s="56" t="s">
        <v>170</v>
      </c>
      <c r="B32" s="33">
        <v>8400</v>
      </c>
      <c r="C32" s="57"/>
    </row>
    <row r="33" spans="1:3" x14ac:dyDescent="0.25">
      <c r="A33" s="58" t="s">
        <v>171</v>
      </c>
      <c r="B33" s="35">
        <v>50000</v>
      </c>
      <c r="C33" s="35">
        <v>6249.66</v>
      </c>
    </row>
    <row r="34" spans="1:3" x14ac:dyDescent="0.25">
      <c r="A34" s="58" t="s">
        <v>172</v>
      </c>
      <c r="B34" s="35">
        <v>4000</v>
      </c>
      <c r="C34" s="35">
        <v>946.37</v>
      </c>
    </row>
    <row r="35" spans="1:3" x14ac:dyDescent="0.25">
      <c r="A35" s="58" t="s">
        <v>95</v>
      </c>
      <c r="B35" s="35">
        <v>28000</v>
      </c>
      <c r="C35" s="35">
        <v>4666.6400000000003</v>
      </c>
    </row>
    <row r="36" spans="1:3" x14ac:dyDescent="0.25">
      <c r="A36" s="58" t="s">
        <v>173</v>
      </c>
      <c r="B36" s="35">
        <v>2500</v>
      </c>
      <c r="C36" s="59"/>
    </row>
    <row r="37" spans="1:3" x14ac:dyDescent="0.25">
      <c r="A37" s="58" t="s">
        <v>174</v>
      </c>
      <c r="B37" s="35">
        <v>1000</v>
      </c>
      <c r="C37" s="60"/>
    </row>
    <row r="38" spans="1:3" x14ac:dyDescent="0.25">
      <c r="A38" s="58" t="s">
        <v>175</v>
      </c>
      <c r="B38" s="35">
        <v>2900</v>
      </c>
      <c r="C38" s="35">
        <v>898</v>
      </c>
    </row>
    <row r="39" spans="1:3" x14ac:dyDescent="0.25">
      <c r="A39" s="58" t="s">
        <v>176</v>
      </c>
      <c r="B39" s="35">
        <v>3500</v>
      </c>
      <c r="C39" s="110">
        <v>1380</v>
      </c>
    </row>
    <row r="40" spans="1:3" x14ac:dyDescent="0.25">
      <c r="A40" s="61" t="s">
        <v>177</v>
      </c>
      <c r="B40" s="37">
        <v>18568.5</v>
      </c>
      <c r="C40" s="37">
        <v>6189.5</v>
      </c>
    </row>
    <row r="41" spans="1:3" x14ac:dyDescent="0.25">
      <c r="A41" s="28" t="s">
        <v>178</v>
      </c>
      <c r="B41" s="29">
        <f>SUM(B42:B43)</f>
        <v>2269</v>
      </c>
      <c r="C41" s="29">
        <f>SUM(C42:C43)</f>
        <v>463.07</v>
      </c>
    </row>
    <row r="42" spans="1:3" x14ac:dyDescent="0.25">
      <c r="A42" s="58" t="s">
        <v>108</v>
      </c>
      <c r="B42" s="62">
        <v>2269</v>
      </c>
      <c r="C42" s="62">
        <v>463.07</v>
      </c>
    </row>
    <row r="43" spans="1:3" x14ac:dyDescent="0.25">
      <c r="A43" s="58" t="s">
        <v>179</v>
      </c>
      <c r="B43" s="62">
        <v>0</v>
      </c>
      <c r="C43" s="63"/>
    </row>
    <row r="44" spans="1:3" x14ac:dyDescent="0.25">
      <c r="A44" s="28" t="s">
        <v>97</v>
      </c>
      <c r="B44" s="29">
        <v>2000</v>
      </c>
      <c r="C44" s="29">
        <v>165.6</v>
      </c>
    </row>
    <row r="45" spans="1:3" x14ac:dyDescent="0.25">
      <c r="A45" s="28" t="s">
        <v>180</v>
      </c>
      <c r="B45" s="29">
        <f>SUM(B46:B50)</f>
        <v>18936</v>
      </c>
      <c r="C45" s="29">
        <f>SUM(C46:C50)</f>
        <v>9734.0999999999985</v>
      </c>
    </row>
    <row r="46" spans="1:3" x14ac:dyDescent="0.25">
      <c r="A46" s="56" t="s">
        <v>181</v>
      </c>
      <c r="B46" s="33">
        <v>4150</v>
      </c>
      <c r="C46" s="33">
        <v>946.12</v>
      </c>
    </row>
    <row r="47" spans="1:3" x14ac:dyDescent="0.25">
      <c r="A47" s="58" t="s">
        <v>182</v>
      </c>
      <c r="B47" s="35">
        <v>4136</v>
      </c>
      <c r="C47" s="35">
        <v>5742.18</v>
      </c>
    </row>
    <row r="48" spans="1:3" x14ac:dyDescent="0.25">
      <c r="A48" s="58" t="s">
        <v>183</v>
      </c>
      <c r="B48" s="35">
        <v>2350</v>
      </c>
      <c r="C48" s="35">
        <v>2137.59</v>
      </c>
    </row>
    <row r="49" spans="1:3" x14ac:dyDescent="0.25">
      <c r="A49" s="58" t="s">
        <v>184</v>
      </c>
      <c r="B49" s="64">
        <v>300</v>
      </c>
      <c r="C49" s="35">
        <v>908.21</v>
      </c>
    </row>
    <row r="50" spans="1:3" x14ac:dyDescent="0.25">
      <c r="A50" s="61" t="s">
        <v>185</v>
      </c>
      <c r="B50" s="37">
        <v>8000</v>
      </c>
      <c r="C50" s="65"/>
    </row>
    <row r="51" spans="1:3" x14ac:dyDescent="0.25">
      <c r="A51" s="28" t="s">
        <v>186</v>
      </c>
      <c r="B51" s="29">
        <v>4000</v>
      </c>
      <c r="C51" s="29"/>
    </row>
    <row r="52" spans="1:3" x14ac:dyDescent="0.25">
      <c r="A52" s="28" t="s">
        <v>187</v>
      </c>
      <c r="B52" s="29">
        <v>1600</v>
      </c>
      <c r="C52" s="29"/>
    </row>
    <row r="53" spans="1:3" x14ac:dyDescent="0.25">
      <c r="A53" s="28" t="s">
        <v>105</v>
      </c>
      <c r="B53" s="29">
        <v>700</v>
      </c>
      <c r="C53" s="29">
        <v>170</v>
      </c>
    </row>
    <row r="54" spans="1:3" x14ac:dyDescent="0.25">
      <c r="A54" s="28" t="s">
        <v>106</v>
      </c>
      <c r="B54" s="29">
        <v>600</v>
      </c>
      <c r="C54" s="29">
        <v>64.849999999999994</v>
      </c>
    </row>
    <row r="55" spans="1:3" x14ac:dyDescent="0.25">
      <c r="A55" s="28" t="s">
        <v>188</v>
      </c>
      <c r="B55" s="29">
        <v>104</v>
      </c>
      <c r="C55" s="29"/>
    </row>
    <row r="56" spans="1:3" x14ac:dyDescent="0.25">
      <c r="A56" s="28" t="s">
        <v>189</v>
      </c>
      <c r="B56" s="29">
        <v>2400</v>
      </c>
      <c r="C56" s="29">
        <v>45.39</v>
      </c>
    </row>
    <row r="57" spans="1:3" x14ac:dyDescent="0.25">
      <c r="A57" s="28" t="s">
        <v>190</v>
      </c>
      <c r="B57" s="29">
        <v>204</v>
      </c>
      <c r="C57" s="29"/>
    </row>
    <row r="58" spans="1:3" x14ac:dyDescent="0.25">
      <c r="A58" s="28" t="s">
        <v>191</v>
      </c>
      <c r="B58" s="29">
        <v>1500</v>
      </c>
      <c r="C58" s="28"/>
    </row>
    <row r="59" spans="1:3" x14ac:dyDescent="0.25">
      <c r="A59" s="28" t="s">
        <v>192</v>
      </c>
      <c r="B59" s="29">
        <v>3800</v>
      </c>
      <c r="C59" s="29">
        <v>856.44</v>
      </c>
    </row>
    <row r="60" spans="1:3" x14ac:dyDescent="0.25">
      <c r="A60" s="28" t="s">
        <v>193</v>
      </c>
      <c r="B60" s="30">
        <v>5500</v>
      </c>
      <c r="C60" s="29"/>
    </row>
    <row r="61" spans="1:3" x14ac:dyDescent="0.25">
      <c r="A61" s="28" t="s">
        <v>101</v>
      </c>
      <c r="B61" s="29">
        <v>150</v>
      </c>
      <c r="C61" s="29">
        <v>7.76</v>
      </c>
    </row>
    <row r="62" spans="1:3" ht="18.75" x14ac:dyDescent="0.3">
      <c r="A62" s="42" t="s">
        <v>194</v>
      </c>
      <c r="B62" s="43">
        <f>SUM(B24,B27:B31,B41,B44:B45,B51:B61)</f>
        <v>336195.5</v>
      </c>
      <c r="C62" s="44">
        <f>SUM(C23:C24,C28:C31,C41,C44:C45,C51:C61)</f>
        <v>36552.799999999996</v>
      </c>
    </row>
    <row r="63" spans="1:3" x14ac:dyDescent="0.25">
      <c r="A63" s="47"/>
      <c r="B63" s="46"/>
      <c r="C63" s="66"/>
    </row>
    <row r="64" spans="1:3" ht="18.75" x14ac:dyDescent="0.3">
      <c r="A64" s="42" t="s">
        <v>119</v>
      </c>
      <c r="B64" s="67">
        <f>SUM(B19-B62)</f>
        <v>-28550.5</v>
      </c>
      <c r="C64" s="67">
        <f>SUM(C19-C62)</f>
        <v>29098.630000000012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4" sqref="E4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</cols>
  <sheetData>
    <row r="1" spans="1:3" x14ac:dyDescent="0.25">
      <c r="A1" s="68" t="s">
        <v>195</v>
      </c>
      <c r="B1" s="69" t="s">
        <v>148</v>
      </c>
      <c r="C1" s="68" t="s">
        <v>149</v>
      </c>
    </row>
    <row r="2" spans="1:3" x14ac:dyDescent="0.25">
      <c r="A2" s="70"/>
      <c r="B2" s="71"/>
      <c r="C2" s="70"/>
    </row>
    <row r="3" spans="1:3" x14ac:dyDescent="0.25">
      <c r="A3" s="72" t="s">
        <v>196</v>
      </c>
      <c r="B3" s="73"/>
      <c r="C3" s="73"/>
    </row>
    <row r="4" spans="1:3" x14ac:dyDescent="0.25">
      <c r="A4" s="74" t="s">
        <v>76</v>
      </c>
      <c r="B4" s="75">
        <v>17500</v>
      </c>
      <c r="C4" s="76">
        <v>2125</v>
      </c>
    </row>
    <row r="5" spans="1:3" x14ac:dyDescent="0.25">
      <c r="A5" s="77" t="s">
        <v>161</v>
      </c>
      <c r="B5" s="78">
        <f>SUM(B4)</f>
        <v>17500</v>
      </c>
      <c r="C5" s="79"/>
    </row>
    <row r="6" spans="1:3" x14ac:dyDescent="0.25">
      <c r="A6" s="80"/>
      <c r="B6" s="71"/>
      <c r="C6" s="81"/>
    </row>
    <row r="7" spans="1:3" x14ac:dyDescent="0.25">
      <c r="A7" s="72" t="s">
        <v>197</v>
      </c>
      <c r="B7" s="73"/>
      <c r="C7" s="82"/>
    </row>
    <row r="8" spans="1:3" x14ac:dyDescent="0.25">
      <c r="A8" s="74" t="s">
        <v>198</v>
      </c>
      <c r="B8" s="75">
        <v>400</v>
      </c>
      <c r="C8" s="83"/>
    </row>
    <row r="9" spans="1:3" x14ac:dyDescent="0.25">
      <c r="A9" s="74" t="s">
        <v>199</v>
      </c>
      <c r="B9" s="84">
        <v>1225</v>
      </c>
      <c r="C9" s="76"/>
    </row>
    <row r="10" spans="1:3" x14ac:dyDescent="0.25">
      <c r="A10" s="74" t="s">
        <v>97</v>
      </c>
      <c r="B10" s="75">
        <v>875</v>
      </c>
      <c r="C10" s="76"/>
    </row>
    <row r="11" spans="1:3" x14ac:dyDescent="0.25">
      <c r="A11" s="74" t="s">
        <v>187</v>
      </c>
      <c r="B11" s="75">
        <v>600</v>
      </c>
      <c r="C11" s="76"/>
    </row>
    <row r="12" spans="1:3" x14ac:dyDescent="0.25">
      <c r="A12" s="74" t="s">
        <v>200</v>
      </c>
      <c r="B12" s="84">
        <v>0</v>
      </c>
      <c r="C12" s="76"/>
    </row>
    <row r="13" spans="1:3" x14ac:dyDescent="0.25">
      <c r="A13" s="74" t="s">
        <v>191</v>
      </c>
      <c r="B13" s="75">
        <v>0</v>
      </c>
      <c r="C13" s="76"/>
    </row>
    <row r="14" spans="1:3" x14ac:dyDescent="0.25">
      <c r="A14" s="74" t="s">
        <v>201</v>
      </c>
      <c r="B14" s="75">
        <v>1000</v>
      </c>
      <c r="C14" s="76"/>
    </row>
    <row r="15" spans="1:3" x14ac:dyDescent="0.25">
      <c r="A15" s="74" t="s">
        <v>202</v>
      </c>
      <c r="B15" s="75">
        <v>0</v>
      </c>
      <c r="C15" s="76"/>
    </row>
    <row r="16" spans="1:3" x14ac:dyDescent="0.25">
      <c r="A16" s="74" t="s">
        <v>203</v>
      </c>
      <c r="B16" s="75">
        <v>525</v>
      </c>
      <c r="C16" s="76"/>
    </row>
    <row r="17" spans="1:3" x14ac:dyDescent="0.25">
      <c r="A17" s="74" t="s">
        <v>105</v>
      </c>
      <c r="B17" s="75">
        <v>0</v>
      </c>
      <c r="C17" s="83"/>
    </row>
    <row r="18" spans="1:3" x14ac:dyDescent="0.25">
      <c r="A18" s="74" t="s">
        <v>106</v>
      </c>
      <c r="B18" s="75">
        <v>200</v>
      </c>
      <c r="C18" s="76"/>
    </row>
    <row r="19" spans="1:3" x14ac:dyDescent="0.25">
      <c r="A19" s="74" t="s">
        <v>204</v>
      </c>
      <c r="B19" s="75">
        <v>0</v>
      </c>
      <c r="C19" s="76"/>
    </row>
    <row r="20" spans="1:3" x14ac:dyDescent="0.25">
      <c r="A20" s="74" t="s">
        <v>205</v>
      </c>
      <c r="B20" s="75">
        <v>1200</v>
      </c>
      <c r="C20" s="76"/>
    </row>
    <row r="21" spans="1:3" x14ac:dyDescent="0.25">
      <c r="A21" s="74" t="s">
        <v>206</v>
      </c>
      <c r="B21" s="75">
        <v>2650</v>
      </c>
      <c r="C21" s="76"/>
    </row>
    <row r="22" spans="1:3" x14ac:dyDescent="0.25">
      <c r="A22" s="74" t="s">
        <v>207</v>
      </c>
      <c r="B22" s="75">
        <v>3680</v>
      </c>
      <c r="C22" s="76"/>
    </row>
    <row r="23" spans="1:3" x14ac:dyDescent="0.25">
      <c r="A23" s="74" t="s">
        <v>208</v>
      </c>
      <c r="B23" s="75">
        <v>5145</v>
      </c>
      <c r="C23" s="76"/>
    </row>
    <row r="24" spans="1:3" x14ac:dyDescent="0.25">
      <c r="A24" s="74" t="s">
        <v>209</v>
      </c>
      <c r="B24" s="75">
        <v>0</v>
      </c>
      <c r="C24" s="76"/>
    </row>
    <row r="25" spans="1:3" x14ac:dyDescent="0.25">
      <c r="A25" s="74" t="s">
        <v>101</v>
      </c>
      <c r="B25" s="75">
        <v>0</v>
      </c>
      <c r="C25" s="83"/>
    </row>
    <row r="26" spans="1:3" x14ac:dyDescent="0.25">
      <c r="A26" s="77" t="s">
        <v>194</v>
      </c>
      <c r="B26" s="78">
        <f>SUM(B8:B25)</f>
        <v>17500</v>
      </c>
      <c r="C26" s="79"/>
    </row>
    <row r="27" spans="1:3" x14ac:dyDescent="0.25">
      <c r="A27" s="70"/>
      <c r="B27" s="71"/>
      <c r="C27" s="70"/>
    </row>
    <row r="28" spans="1:3" x14ac:dyDescent="0.25">
      <c r="A28" s="77" t="s">
        <v>119</v>
      </c>
      <c r="B28" s="78">
        <f>B5-B26</f>
        <v>0</v>
      </c>
      <c r="C28" s="71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Balance Sheet</vt:lpstr>
      <vt:lpstr>Income Statement</vt:lpstr>
      <vt:lpstr>Scholarship Detail</vt:lpstr>
      <vt:lpstr>Savings Detail</vt:lpstr>
      <vt:lpstr>Checking Detail</vt:lpstr>
      <vt:lpstr>Checking Reoncilliation</vt:lpstr>
      <vt:lpstr>Accounts Rec</vt:lpstr>
      <vt:lpstr>Budget to Date</vt:lpstr>
      <vt:lpstr>John Jay</vt:lpstr>
      <vt:lpstr>Annual Conference</vt:lpstr>
      <vt:lpstr>'Accounts Rec'!Print_Titles</vt:lpstr>
      <vt:lpstr>'Balance Sheet'!Print_Titles</vt:lpstr>
      <vt:lpstr>'Checking Detail'!Print_Titles</vt:lpstr>
      <vt:lpstr>'Checking Reoncilliation'!Print_Titles</vt:lpstr>
      <vt:lpstr>'Income Statement'!Print_Titles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2016-03-01T21:35:39Z</dcterms:created>
  <dcterms:modified xsi:type="dcterms:W3CDTF">2016-03-01T23:12:45Z</dcterms:modified>
</cp:coreProperties>
</file>