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les\NACOLE\Financial Reports\2016 Monthly Reports\"/>
    </mc:Choice>
  </mc:AlternateContent>
  <bookViews>
    <workbookView xWindow="0" yWindow="0" windowWidth="15345" windowHeight="5805" firstSheet="2" activeTab="5"/>
  </bookViews>
  <sheets>
    <sheet name="Income Statement" sheetId="5" r:id="rId1"/>
    <sheet name="Balance Sheet" sheetId="6" r:id="rId2"/>
    <sheet name="Webinars" sheetId="7" r:id="rId3"/>
    <sheet name="Annual Conference" sheetId="8" r:id="rId4"/>
    <sheet name="Budget to Date" sheetId="10" r:id="rId5"/>
    <sheet name="Acct Rec" sheetId="11" r:id="rId6"/>
    <sheet name="JohnJay" sheetId="9" r:id="rId7"/>
    <sheet name="Scholarship Detail" sheetId="4" r:id="rId8"/>
    <sheet name="Savings Detail" sheetId="3" r:id="rId9"/>
    <sheet name="Checking Detail" sheetId="2" r:id="rId10"/>
    <sheet name="Checking Summary" sheetId="1" r:id="rId11"/>
  </sheets>
  <definedNames>
    <definedName name="_xlnm.Print_Titles" localSheetId="5">'Acct Rec'!$A:$A,'Acct Rec'!$1:$1</definedName>
    <definedName name="_xlnm.Print_Titles" localSheetId="9">'Checking Detail'!$A:$D,'Checking Detail'!$1:$1</definedName>
    <definedName name="_xlnm.Print_Titles" localSheetId="10">'Checking Summary'!$A:$D,'Checking Summary'!$1:$1</definedName>
    <definedName name="_xlnm.Print_Titles" localSheetId="0">'Income Statement'!$A:$F,'Income Statement'!$1:$1</definedName>
    <definedName name="_xlnm.Print_Titles" localSheetId="8">'Savings Detail'!$A:$D,'Savings Detail'!$1:$1</definedName>
    <definedName name="_xlnm.Print_Titles" localSheetId="7">'Scholarship Detail'!$A:$D,'Scholarship Detail'!$1:$1</definedName>
    <definedName name="QB_COLUMN_1" localSheetId="5" hidden="1">'Acct Rec'!$B$1</definedName>
    <definedName name="QB_COLUMN_12" localSheetId="5" hidden="1">'Acct Rec'!$N$1</definedName>
    <definedName name="QB_COLUMN_13" localSheetId="5" hidden="1">'Acct Rec'!$P$1</definedName>
    <definedName name="QB_COLUMN_17" localSheetId="5" hidden="1">'Acct Rec'!$R$1</definedName>
    <definedName name="QB_COLUMN_24" localSheetId="5" hidden="1">'Acct Rec'!$T$1</definedName>
    <definedName name="QB_COLUMN_25" localSheetId="5" hidden="1">'Acct Rec'!$V$1</definedName>
    <definedName name="QB_COLUMN_29" localSheetId="0" hidden="1">'Income Statement'!$G$1</definedName>
    <definedName name="QB_COLUMN_3" localSheetId="5" hidden="1">'Acct Rec'!$D$1</definedName>
    <definedName name="QB_COLUMN_4" localSheetId="5" hidden="1">'Acct Rec'!$F$1</definedName>
    <definedName name="QB_COLUMN_5" localSheetId="5" hidden="1">'Acct Rec'!$H$1</definedName>
    <definedName name="QB_COLUMN_6" localSheetId="5" hidden="1">'Acct Rec'!$J$1</definedName>
    <definedName name="QB_COLUMN_7" localSheetId="5" hidden="1">'Acct Rec'!$L$1</definedName>
    <definedName name="QB_DATA_0" localSheetId="5" hidden="1">'Acct Rec'!$5:$5,'Acct Rec'!$6:$6,'Acct Rec'!$7:$7</definedName>
    <definedName name="QB_DATA_0" localSheetId="0" hidden="1">'Income Statement'!$4:$4,'Income Statement'!$6:$6,'Income Statement'!$7:$7,'Income Statement'!$8:$8,'Income Statement'!$10:$10,'Income Statement'!$12:$12,'Income Statement'!$13:$13,'Income Statement'!$14:$14,'Income Statement'!$15:$15,'Income Statement'!$18:$18,'Income Statement'!$24:$24,'Income Statement'!$27:$27,'Income Statement'!$30:$30,'Income Statement'!$31:$31,'Income Statement'!$32:$32,'Income Statement'!$34:$34</definedName>
    <definedName name="QB_DATA_1" localSheetId="0" hidden="1">'Income Statement'!$36:$36,'Income Statement'!$38:$38,'Income Statement'!$39:$39,'Income Statement'!$40:$40,'Income Statement'!$41:$41,'Income Statement'!$42:$42,'Income Statement'!$44:$44,'Income Statement'!$46:$46,'Income Statement'!$48:$48,'Income Statement'!$50:$50</definedName>
    <definedName name="QB_FORMULA_0" localSheetId="5" hidden="1">'Acct Rec'!$V$8,'Acct Rec'!$V$15</definedName>
    <definedName name="QB_FORMULA_0" localSheetId="0" hidden="1">'Income Statement'!$G$9,'Income Statement'!$G$16,'Income Statement'!$G$19,'Income Statement'!$G$20,'Income Statement'!$G$21,'Income Statement'!$G$25,'Income Statement'!$G$28,'Income Statement'!$G$33,'Income Statement'!$G$37,'Income Statement'!$G$45,'Income Statement'!$G$49,'Income Statement'!$G$51,'Income Statement'!$G$52,'Income Statement'!$G$53</definedName>
    <definedName name="QB_ROW_18301" localSheetId="0" hidden="1">'Income Statement'!$A$53</definedName>
    <definedName name="QB_ROW_19011" localSheetId="0" hidden="1">'Income Statement'!$B$2</definedName>
    <definedName name="QB_ROW_19311" localSheetId="0" hidden="1">'Income Statement'!$B$52</definedName>
    <definedName name="QB_ROW_200040" localSheetId="0" hidden="1">'Income Statement'!$E$35</definedName>
    <definedName name="QB_ROW_20031" localSheetId="0" hidden="1">'Income Statement'!$D$3</definedName>
    <definedName name="QB_ROW_200340" localSheetId="0" hidden="1">'Income Statement'!$E$37</definedName>
    <definedName name="QB_ROW_202040" localSheetId="0" hidden="1">'Income Statement'!$E$5</definedName>
    <definedName name="QB_ROW_202340" localSheetId="0" hidden="1">'Income Statement'!$E$9</definedName>
    <definedName name="QB_ROW_203250" localSheetId="0" hidden="1">'Income Statement'!$F$8</definedName>
    <definedName name="QB_ROW_20331" localSheetId="0" hidden="1">'Income Statement'!$D$20</definedName>
    <definedName name="QB_ROW_205250" localSheetId="0" hidden="1">'Income Statement'!$F$7</definedName>
    <definedName name="QB_ROW_207040" localSheetId="0" hidden="1">'Income Statement'!$E$11</definedName>
    <definedName name="QB_ROW_207340" localSheetId="0" hidden="1">'Income Statement'!$E$16</definedName>
    <definedName name="QB_ROW_208250" localSheetId="0" hidden="1">'Income Statement'!$F$12</definedName>
    <definedName name="QB_ROW_209250" localSheetId="0" hidden="1">'Income Statement'!$F$13</definedName>
    <definedName name="QB_ROW_210250" localSheetId="0" hidden="1">'Income Statement'!$F$14</definedName>
    <definedName name="QB_ROW_21031" localSheetId="0" hidden="1">'Income Statement'!$D$22</definedName>
    <definedName name="QB_ROW_21331" localSheetId="0" hidden="1">'Income Statement'!$D$51</definedName>
    <definedName name="QB_ROW_220040" localSheetId="0" hidden="1">'Income Statement'!$E$26</definedName>
    <definedName name="QB_ROW_220340" localSheetId="0" hidden="1">'Income Statement'!$E$28</definedName>
    <definedName name="QB_ROW_242240" localSheetId="0" hidden="1">'Income Statement'!$E$50</definedName>
    <definedName name="QB_ROW_244240" localSheetId="0" hidden="1">'Income Statement'!$E$41</definedName>
    <definedName name="QB_ROW_246240" localSheetId="0" hidden="1">'Income Statement'!$E$39</definedName>
    <definedName name="QB_ROW_247240" localSheetId="0" hidden="1">'Income Statement'!$E$46</definedName>
    <definedName name="QB_ROW_248040" localSheetId="0" hidden="1">'Income Statement'!$E$23</definedName>
    <definedName name="QB_ROW_248340" localSheetId="0" hidden="1">'Income Statement'!$E$25</definedName>
    <definedName name="QB_ROW_249250" localSheetId="0" hidden="1">'Income Statement'!$F$24</definedName>
    <definedName name="QB_ROW_279240" localSheetId="0" hidden="1">'Income Statement'!$E$4</definedName>
    <definedName name="QB_ROW_286040" localSheetId="0" hidden="1">'Income Statement'!$E$47</definedName>
    <definedName name="QB_ROW_286340" localSheetId="0" hidden="1">'Income Statement'!$E$49</definedName>
    <definedName name="QB_ROW_289040" localSheetId="0" hidden="1">'Income Statement'!$E$43</definedName>
    <definedName name="QB_ROW_289340" localSheetId="0" hidden="1">'Income Statement'!$E$45</definedName>
    <definedName name="QB_ROW_293240" localSheetId="0" hidden="1">'Income Statement'!$E$34</definedName>
    <definedName name="QB_ROW_297040" localSheetId="0" hidden="1">'Income Statement'!$E$29</definedName>
    <definedName name="QB_ROW_297340" localSheetId="0" hidden="1">'Income Statement'!$E$33</definedName>
    <definedName name="QB_ROW_301240" localSheetId="0" hidden="1">'Income Statement'!$E$10</definedName>
    <definedName name="QB_ROW_302240" localSheetId="0" hidden="1">'Income Statement'!$E$38</definedName>
    <definedName name="QB_ROW_310250" localSheetId="0" hidden="1">'Income Statement'!$F$15</definedName>
    <definedName name="QB_ROW_318250" localSheetId="0" hidden="1">'Income Statement'!$F$27</definedName>
    <definedName name="QB_ROW_330250" localSheetId="0" hidden="1">'Income Statement'!$F$6</definedName>
    <definedName name="QB_ROW_339250" localSheetId="0" hidden="1">'Income Statement'!$F$30</definedName>
    <definedName name="QB_ROW_340250" localSheetId="0" hidden="1">'Income Statement'!$F$31</definedName>
    <definedName name="QB_ROW_341250" localSheetId="0" hidden="1">'Income Statement'!$F$32</definedName>
    <definedName name="QB_ROW_344240" localSheetId="0" hidden="1">'Income Statement'!$E$40</definedName>
    <definedName name="QB_ROW_350250" localSheetId="0" hidden="1">'Income Statement'!$F$48</definedName>
    <definedName name="QB_ROW_357250" localSheetId="0" hidden="1">'Income Statement'!$F$44</definedName>
    <definedName name="QB_ROW_358240" localSheetId="0" hidden="1">'Income Statement'!$E$42</definedName>
    <definedName name="QB_ROW_359040" localSheetId="0" hidden="1">'Income Statement'!$E$17</definedName>
    <definedName name="QB_ROW_359340" localSheetId="0" hidden="1">'Income Statement'!$E$19</definedName>
    <definedName name="QB_ROW_363250" localSheetId="0" hidden="1">'Income Statement'!$F$18</definedName>
    <definedName name="QB_ROW_365250" localSheetId="0" hidden="1">'Income Statement'!$F$36</definedName>
    <definedName name="QB_ROW_7701" localSheetId="5" hidden="1">'Acct Rec'!$A$2</definedName>
    <definedName name="QB_ROW_7702" localSheetId="5" hidden="1">'Acct Rec'!$A$4</definedName>
    <definedName name="QB_ROW_7703" localSheetId="5" hidden="1">'Acct Rec'!$A$9</definedName>
    <definedName name="QB_ROW_7704" localSheetId="5" hidden="1">'Acct Rec'!$A$11</definedName>
    <definedName name="QB_ROW_7705" localSheetId="5" hidden="1">'Acct Rec'!$A$13</definedName>
    <definedName name="QB_ROW_7731" localSheetId="5" hidden="1">'Acct Rec'!$A$3</definedName>
    <definedName name="QB_ROW_7732" localSheetId="5" hidden="1">'Acct Rec'!$A$8</definedName>
    <definedName name="QB_ROW_7733" localSheetId="5" hidden="1">'Acct Rec'!$A$10</definedName>
    <definedName name="QB_ROW_7734" localSheetId="5" hidden="1">'Acct Rec'!$A$12</definedName>
    <definedName name="QB_ROW_7735" localSheetId="5" hidden="1">'Acct Rec'!$A$14</definedName>
    <definedName name="QB_ROW_8030" localSheetId="5" hidden="1">'Acct Rec'!$A$15</definedName>
    <definedName name="QB_ROW_86321" localSheetId="0" hidden="1">'Income Statement'!$C$21</definedName>
    <definedName name="QBCANSUPPORTUPDATE" localSheetId="5">TRUE</definedName>
    <definedName name="QBCANSUPPORTUPDATE" localSheetId="9">FALSE</definedName>
    <definedName name="QBCANSUPPORTUPDATE" localSheetId="10">FALSE</definedName>
    <definedName name="QBCANSUPPORTUPDATE" localSheetId="0">TRUE</definedName>
    <definedName name="QBCANSUPPORTUPDATE" localSheetId="8">FALSE</definedName>
    <definedName name="QBCANSUPPORTUPDATE" localSheetId="7">FALSE</definedName>
    <definedName name="QBCOMPANYFILENAME" localSheetId="5">"C:\Users\Public\Documents\Intuit\QuickBooks\Company Files\Nacole.qbw"</definedName>
    <definedName name="QBCOMPANYFILENAME" localSheetId="9">"C:\Users\Public\Documents\Intuit\QuickBooks\Company Files\Nacole.qbw"</definedName>
    <definedName name="QBCOMPANYFILENAME" localSheetId="10">"C:\Users\Public\Documents\Intuit\QuickBooks\Company Files\Nacole.qbw"</definedName>
    <definedName name="QBCOMPANYFILENAME" localSheetId="0">"C:\Users\Public\Documents\Intuit\QuickBooks\Company Files\Nacole.qbw"</definedName>
    <definedName name="QBCOMPANYFILENAME" localSheetId="8">"C:\Users\Public\Documents\Intuit\QuickBooks\Company Files\Nacole.qbw"</definedName>
    <definedName name="QBCOMPANYFILENAME" localSheetId="7">"C:\Users\Public\Documents\Intuit\QuickBooks\Company Files\Nacole.qbw"</definedName>
    <definedName name="QBENDDATE" localSheetId="5">20160502</definedName>
    <definedName name="QBENDDATE" localSheetId="0">20160430</definedName>
    <definedName name="QBHEADERSONSCREEN" localSheetId="5">FALSE</definedName>
    <definedName name="QBHEADERSONSCREEN" localSheetId="9">FALSE</definedName>
    <definedName name="QBHEADERSONSCREEN" localSheetId="10">FALSE</definedName>
    <definedName name="QBHEADERSONSCREEN" localSheetId="0">FALSE</definedName>
    <definedName name="QBHEADERSONSCREEN" localSheetId="8">FALSE</definedName>
    <definedName name="QBHEADERSONSCREEN" localSheetId="7">FALSE</definedName>
    <definedName name="QBMETADATASIZE" localSheetId="5">7339</definedName>
    <definedName name="QBMETADATASIZE" localSheetId="9">0</definedName>
    <definedName name="QBMETADATASIZE" localSheetId="10">0</definedName>
    <definedName name="QBMETADATASIZE" localSheetId="0">6329</definedName>
    <definedName name="QBMETADATASIZE" localSheetId="8">0</definedName>
    <definedName name="QBMETADATASIZE" localSheetId="7">0</definedName>
    <definedName name="QBPRESERVECOLOR" localSheetId="5">TRUE</definedName>
    <definedName name="QBPRESERVECOLOR" localSheetId="9">TRUE</definedName>
    <definedName name="QBPRESERVECOLOR" localSheetId="10">TRUE</definedName>
    <definedName name="QBPRESERVECOLOR" localSheetId="0">TRUE</definedName>
    <definedName name="QBPRESERVECOLOR" localSheetId="8">TRUE</definedName>
    <definedName name="QBPRESERVECOLOR" localSheetId="7">TRUE</definedName>
    <definedName name="QBPRESERVEFONT" localSheetId="5">TRUE</definedName>
    <definedName name="QBPRESERVEFONT" localSheetId="9">TRUE</definedName>
    <definedName name="QBPRESERVEFONT" localSheetId="10">TRUE</definedName>
    <definedName name="QBPRESERVEFONT" localSheetId="0">TRUE</definedName>
    <definedName name="QBPRESERVEFONT" localSheetId="8">TRUE</definedName>
    <definedName name="QBPRESERVEFONT" localSheetId="7">TRUE</definedName>
    <definedName name="QBPRESERVEROWHEIGHT" localSheetId="5">TRUE</definedName>
    <definedName name="QBPRESERVEROWHEIGHT" localSheetId="9">TRUE</definedName>
    <definedName name="QBPRESERVEROWHEIGHT" localSheetId="10">TRUE</definedName>
    <definedName name="QBPRESERVEROWHEIGHT" localSheetId="0">TRUE</definedName>
    <definedName name="QBPRESERVEROWHEIGHT" localSheetId="8">TRUE</definedName>
    <definedName name="QBPRESERVEROWHEIGHT" localSheetId="7">TRUE</definedName>
    <definedName name="QBPRESERVESPACE" localSheetId="5">TRUE</definedName>
    <definedName name="QBPRESERVESPACE" localSheetId="9">TRUE</definedName>
    <definedName name="QBPRESERVESPACE" localSheetId="10">TRUE</definedName>
    <definedName name="QBPRESERVESPACE" localSheetId="0">TRUE</definedName>
    <definedName name="QBPRESERVESPACE" localSheetId="8">TRUE</definedName>
    <definedName name="QBPRESERVESPACE" localSheetId="7">TRUE</definedName>
    <definedName name="QBREPORTCOLAXIS" localSheetId="5">0</definedName>
    <definedName name="QBREPORTCOLAXIS" localSheetId="9">0</definedName>
    <definedName name="QBREPORTCOLAXIS" localSheetId="10">0</definedName>
    <definedName name="QBREPORTCOLAXIS" localSheetId="0">0</definedName>
    <definedName name="QBREPORTCOLAXIS" localSheetId="8">0</definedName>
    <definedName name="QBREPORTCOLAXIS" localSheetId="7">0</definedName>
    <definedName name="QBREPORTCOMPANYID" localSheetId="5">"75eccf05c15f48468c167fdf287c6b08"</definedName>
    <definedName name="QBREPORTCOMPANYID" localSheetId="9">"75eccf05c15f48468c167fdf287c6b08"</definedName>
    <definedName name="QBREPORTCOMPANYID" localSheetId="10">"75eccf05c15f48468c167fdf287c6b08"</definedName>
    <definedName name="QBREPORTCOMPANYID" localSheetId="0">"75eccf05c15f48468c167fdf287c6b08"</definedName>
    <definedName name="QBREPORTCOMPANYID" localSheetId="8">"75eccf05c15f48468c167fdf287c6b08"</definedName>
    <definedName name="QBREPORTCOMPANYID" localSheetId="7">"75eccf05c15f48468c167fdf287c6b08"</definedName>
    <definedName name="QBREPORTCOMPARECOL_ANNUALBUDGET" localSheetId="5">FALSE</definedName>
    <definedName name="QBREPORTCOMPARECOL_ANNUALBUDGET" localSheetId="9">FALSE</definedName>
    <definedName name="QBREPORTCOMPARECOL_ANNUALBUDGET" localSheetId="10">FALSE</definedName>
    <definedName name="QBREPORTCOMPARECOL_ANNUALBUDGET" localSheetId="0">FALSE</definedName>
    <definedName name="QBREPORTCOMPARECOL_ANNUALBUDGET" localSheetId="8">FALSE</definedName>
    <definedName name="QBREPORTCOMPARECOL_ANNUALBUDGET" localSheetId="7">FALSE</definedName>
    <definedName name="QBREPORTCOMPARECOL_AVGCOGS" localSheetId="5">FALSE</definedName>
    <definedName name="QBREPORTCOMPARECOL_AVGCOGS" localSheetId="9">FALSE</definedName>
    <definedName name="QBREPORTCOMPARECOL_AVGCOGS" localSheetId="10">FALSE</definedName>
    <definedName name="QBREPORTCOMPARECOL_AVGCOGS" localSheetId="0">FALSE</definedName>
    <definedName name="QBREPORTCOMPARECOL_AVGCOGS" localSheetId="8">FALSE</definedName>
    <definedName name="QBREPORTCOMPARECOL_AVGCOGS" localSheetId="7">FALSE</definedName>
    <definedName name="QBREPORTCOMPARECOL_AVGPRICE" localSheetId="5">FALSE</definedName>
    <definedName name="QBREPORTCOMPARECOL_AVGPRICE" localSheetId="9">FALSE</definedName>
    <definedName name="QBREPORTCOMPARECOL_AVGPRICE" localSheetId="10">FALSE</definedName>
    <definedName name="QBREPORTCOMPARECOL_AVGPRICE" localSheetId="0">FALSE</definedName>
    <definedName name="QBREPORTCOMPARECOL_AVGPRICE" localSheetId="8">FALSE</definedName>
    <definedName name="QBREPORTCOMPARECOL_AVGPRICE" localSheetId="7">FALSE</definedName>
    <definedName name="QBREPORTCOMPARECOL_BUDDIFF" localSheetId="5">FALSE</definedName>
    <definedName name="QBREPORTCOMPARECOL_BUDDIFF" localSheetId="9">FALSE</definedName>
    <definedName name="QBREPORTCOMPARECOL_BUDDIFF" localSheetId="10">FALSE</definedName>
    <definedName name="QBREPORTCOMPARECOL_BUDDIFF" localSheetId="0">FALSE</definedName>
    <definedName name="QBREPORTCOMPARECOL_BUDDIFF" localSheetId="8">FALSE</definedName>
    <definedName name="QBREPORTCOMPARECOL_BUDDIFF" localSheetId="7">FALSE</definedName>
    <definedName name="QBREPORTCOMPARECOL_BUDGET" localSheetId="5">FALSE</definedName>
    <definedName name="QBREPORTCOMPARECOL_BUDGET" localSheetId="9">FALSE</definedName>
    <definedName name="QBREPORTCOMPARECOL_BUDGET" localSheetId="10">FALSE</definedName>
    <definedName name="QBREPORTCOMPARECOL_BUDGET" localSheetId="0">FALSE</definedName>
    <definedName name="QBREPORTCOMPARECOL_BUDGET" localSheetId="8">FALSE</definedName>
    <definedName name="QBREPORTCOMPARECOL_BUDGET" localSheetId="7">FALSE</definedName>
    <definedName name="QBREPORTCOMPARECOL_BUDPCT" localSheetId="5">FALSE</definedName>
    <definedName name="QBREPORTCOMPARECOL_BUDPCT" localSheetId="9">FALSE</definedName>
    <definedName name="QBREPORTCOMPARECOL_BUDPCT" localSheetId="10">FALSE</definedName>
    <definedName name="QBREPORTCOMPARECOL_BUDPCT" localSheetId="0">FALSE</definedName>
    <definedName name="QBREPORTCOMPARECOL_BUDPCT" localSheetId="8">FALSE</definedName>
    <definedName name="QBREPORTCOMPARECOL_BUDPCT" localSheetId="7">FALSE</definedName>
    <definedName name="QBREPORTCOMPARECOL_COGS" localSheetId="5">FALSE</definedName>
    <definedName name="QBREPORTCOMPARECOL_COGS" localSheetId="9">FALSE</definedName>
    <definedName name="QBREPORTCOMPARECOL_COGS" localSheetId="10">FALSE</definedName>
    <definedName name="QBREPORTCOMPARECOL_COGS" localSheetId="0">FALSE</definedName>
    <definedName name="QBREPORTCOMPARECOL_COGS" localSheetId="8">FALSE</definedName>
    <definedName name="QBREPORTCOMPARECOL_COGS" localSheetId="7">FALSE</definedName>
    <definedName name="QBREPORTCOMPARECOL_EXCLUDEAMOUNT" localSheetId="5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0">FALSE</definedName>
    <definedName name="QBREPORTCOMPARECOL_EXCLUDEAMOUNT" localSheetId="8">FALSE</definedName>
    <definedName name="QBREPORTCOMPARECOL_EXCLUDEAMOUNT" localSheetId="7">FALSE</definedName>
    <definedName name="QBREPORTCOMPARECOL_EXCLUDECURPERIOD" localSheetId="5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0">FALSE</definedName>
    <definedName name="QBREPORTCOMPARECOL_EXCLUDECURPERIOD" localSheetId="8">FALSE</definedName>
    <definedName name="QBREPORTCOMPARECOL_EXCLUDECURPERIOD" localSheetId="7">FALSE</definedName>
    <definedName name="QBREPORTCOMPARECOL_FORECAST" localSheetId="5">FALSE</definedName>
    <definedName name="QBREPORTCOMPARECOL_FORECAST" localSheetId="9">FALSE</definedName>
    <definedName name="QBREPORTCOMPARECOL_FORECAST" localSheetId="10">FALSE</definedName>
    <definedName name="QBREPORTCOMPARECOL_FORECAST" localSheetId="0">FALSE</definedName>
    <definedName name="QBREPORTCOMPARECOL_FORECAST" localSheetId="8">FALSE</definedName>
    <definedName name="QBREPORTCOMPARECOL_FORECAST" localSheetId="7">FALSE</definedName>
    <definedName name="QBREPORTCOMPARECOL_GROSSMARGIN" localSheetId="5">FALSE</definedName>
    <definedName name="QBREPORTCOMPARECOL_GROSSMARGIN" localSheetId="9">FALSE</definedName>
    <definedName name="QBREPORTCOMPARECOL_GROSSMARGIN" localSheetId="10">FALSE</definedName>
    <definedName name="QBREPORTCOMPARECOL_GROSSMARGIN" localSheetId="0">FALSE</definedName>
    <definedName name="QBREPORTCOMPARECOL_GROSSMARGIN" localSheetId="8">FALSE</definedName>
    <definedName name="QBREPORTCOMPARECOL_GROSSMARGIN" localSheetId="7">FALSE</definedName>
    <definedName name="QBREPORTCOMPARECOL_GROSSMARGINPCT" localSheetId="5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0">FALSE</definedName>
    <definedName name="QBREPORTCOMPARECOL_GROSSMARGINPCT" localSheetId="8">FALSE</definedName>
    <definedName name="QBREPORTCOMPARECOL_GROSSMARGINPCT" localSheetId="7">FALSE</definedName>
    <definedName name="QBREPORTCOMPARECOL_HOURS" localSheetId="5">FALSE</definedName>
    <definedName name="QBREPORTCOMPARECOL_HOURS" localSheetId="9">FALSE</definedName>
    <definedName name="QBREPORTCOMPARECOL_HOURS" localSheetId="10">FALSE</definedName>
    <definedName name="QBREPORTCOMPARECOL_HOURS" localSheetId="0">FALSE</definedName>
    <definedName name="QBREPORTCOMPARECOL_HOURS" localSheetId="8">FALSE</definedName>
    <definedName name="QBREPORTCOMPARECOL_HOURS" localSheetId="7">FALSE</definedName>
    <definedName name="QBREPORTCOMPARECOL_PCTCOL" localSheetId="5">FALSE</definedName>
    <definedName name="QBREPORTCOMPARECOL_PCTCOL" localSheetId="9">FALSE</definedName>
    <definedName name="QBREPORTCOMPARECOL_PCTCOL" localSheetId="10">FALSE</definedName>
    <definedName name="QBREPORTCOMPARECOL_PCTCOL" localSheetId="0">FALSE</definedName>
    <definedName name="QBREPORTCOMPARECOL_PCTCOL" localSheetId="8">FALSE</definedName>
    <definedName name="QBREPORTCOMPARECOL_PCTCOL" localSheetId="7">FALSE</definedName>
    <definedName name="QBREPORTCOMPARECOL_PCTEXPENSE" localSheetId="5">FALSE</definedName>
    <definedName name="QBREPORTCOMPARECOL_PCTEXPENSE" localSheetId="9">FALSE</definedName>
    <definedName name="QBREPORTCOMPARECOL_PCTEXPENSE" localSheetId="10">FALSE</definedName>
    <definedName name="QBREPORTCOMPARECOL_PCTEXPENSE" localSheetId="0">FALSE</definedName>
    <definedName name="QBREPORTCOMPARECOL_PCTEXPENSE" localSheetId="8">FALSE</definedName>
    <definedName name="QBREPORTCOMPARECOL_PCTEXPENSE" localSheetId="7">FALSE</definedName>
    <definedName name="QBREPORTCOMPARECOL_PCTINCOME" localSheetId="5">FALSE</definedName>
    <definedName name="QBREPORTCOMPARECOL_PCTINCOME" localSheetId="9">FALSE</definedName>
    <definedName name="QBREPORTCOMPARECOL_PCTINCOME" localSheetId="10">FALSE</definedName>
    <definedName name="QBREPORTCOMPARECOL_PCTINCOME" localSheetId="0">FALSE</definedName>
    <definedName name="QBREPORTCOMPARECOL_PCTINCOME" localSheetId="8">FALSE</definedName>
    <definedName name="QBREPORTCOMPARECOL_PCTINCOME" localSheetId="7">FALSE</definedName>
    <definedName name="QBREPORTCOMPARECOL_PCTOFSALES" localSheetId="5">FALSE</definedName>
    <definedName name="QBREPORTCOMPARECOL_PCTOFSALES" localSheetId="9">FALSE</definedName>
    <definedName name="QBREPORTCOMPARECOL_PCTOFSALES" localSheetId="10">FALSE</definedName>
    <definedName name="QBREPORTCOMPARECOL_PCTOFSALES" localSheetId="0">FALSE</definedName>
    <definedName name="QBREPORTCOMPARECOL_PCTOFSALES" localSheetId="8">FALSE</definedName>
    <definedName name="QBREPORTCOMPARECOL_PCTOFSALES" localSheetId="7">FALSE</definedName>
    <definedName name="QBREPORTCOMPARECOL_PCTROW" localSheetId="5">FALSE</definedName>
    <definedName name="QBREPORTCOMPARECOL_PCTROW" localSheetId="9">FALSE</definedName>
    <definedName name="QBREPORTCOMPARECOL_PCTROW" localSheetId="10">FALSE</definedName>
    <definedName name="QBREPORTCOMPARECOL_PCTROW" localSheetId="0">FALSE</definedName>
    <definedName name="QBREPORTCOMPARECOL_PCTROW" localSheetId="8">FALSE</definedName>
    <definedName name="QBREPORTCOMPARECOL_PCTROW" localSheetId="7">FALSE</definedName>
    <definedName name="QBREPORTCOMPARECOL_PPDIFF" localSheetId="5">FALSE</definedName>
    <definedName name="QBREPORTCOMPARECOL_PPDIFF" localSheetId="9">FALSE</definedName>
    <definedName name="QBREPORTCOMPARECOL_PPDIFF" localSheetId="10">FALSE</definedName>
    <definedName name="QBREPORTCOMPARECOL_PPDIFF" localSheetId="0">FALSE</definedName>
    <definedName name="QBREPORTCOMPARECOL_PPDIFF" localSheetId="8">FALSE</definedName>
    <definedName name="QBREPORTCOMPARECOL_PPDIFF" localSheetId="7">FALSE</definedName>
    <definedName name="QBREPORTCOMPARECOL_PPPCT" localSheetId="5">FALSE</definedName>
    <definedName name="QBREPORTCOMPARECOL_PPPCT" localSheetId="9">FALSE</definedName>
    <definedName name="QBREPORTCOMPARECOL_PPPCT" localSheetId="10">FALSE</definedName>
    <definedName name="QBREPORTCOMPARECOL_PPPCT" localSheetId="0">FALSE</definedName>
    <definedName name="QBREPORTCOMPARECOL_PPPCT" localSheetId="8">FALSE</definedName>
    <definedName name="QBREPORTCOMPARECOL_PPPCT" localSheetId="7">FALSE</definedName>
    <definedName name="QBREPORTCOMPARECOL_PREVPERIOD" localSheetId="5">FALSE</definedName>
    <definedName name="QBREPORTCOMPARECOL_PREVPERIOD" localSheetId="9">FALSE</definedName>
    <definedName name="QBREPORTCOMPARECOL_PREVPERIOD" localSheetId="10">FALSE</definedName>
    <definedName name="QBREPORTCOMPARECOL_PREVPERIOD" localSheetId="0">FALSE</definedName>
    <definedName name="QBREPORTCOMPARECOL_PREVPERIOD" localSheetId="8">FALSE</definedName>
    <definedName name="QBREPORTCOMPARECOL_PREVPERIOD" localSheetId="7">FALSE</definedName>
    <definedName name="QBREPORTCOMPARECOL_PREVYEAR" localSheetId="5">FALSE</definedName>
    <definedName name="QBREPORTCOMPARECOL_PREVYEAR" localSheetId="9">FALSE</definedName>
    <definedName name="QBREPORTCOMPARECOL_PREVYEAR" localSheetId="10">FALSE</definedName>
    <definedName name="QBREPORTCOMPARECOL_PREVYEAR" localSheetId="0">FALSE</definedName>
    <definedName name="QBREPORTCOMPARECOL_PREVYEAR" localSheetId="8">FALSE</definedName>
    <definedName name="QBREPORTCOMPARECOL_PREVYEAR" localSheetId="7">FALSE</definedName>
    <definedName name="QBREPORTCOMPARECOL_PYDIFF" localSheetId="5">FALSE</definedName>
    <definedName name="QBREPORTCOMPARECOL_PYDIFF" localSheetId="9">FALSE</definedName>
    <definedName name="QBREPORTCOMPARECOL_PYDIFF" localSheetId="10">FALSE</definedName>
    <definedName name="QBREPORTCOMPARECOL_PYDIFF" localSheetId="0">FALSE</definedName>
    <definedName name="QBREPORTCOMPARECOL_PYDIFF" localSheetId="8">FALSE</definedName>
    <definedName name="QBREPORTCOMPARECOL_PYDIFF" localSheetId="7">FALSE</definedName>
    <definedName name="QBREPORTCOMPARECOL_PYPCT" localSheetId="5">FALSE</definedName>
    <definedName name="QBREPORTCOMPARECOL_PYPCT" localSheetId="9">FALSE</definedName>
    <definedName name="QBREPORTCOMPARECOL_PYPCT" localSheetId="10">FALSE</definedName>
    <definedName name="QBREPORTCOMPARECOL_PYPCT" localSheetId="0">FALSE</definedName>
    <definedName name="QBREPORTCOMPARECOL_PYPCT" localSheetId="8">FALSE</definedName>
    <definedName name="QBREPORTCOMPARECOL_PYPCT" localSheetId="7">FALSE</definedName>
    <definedName name="QBREPORTCOMPARECOL_QTY" localSheetId="5">FALSE</definedName>
    <definedName name="QBREPORTCOMPARECOL_QTY" localSheetId="9">FALSE</definedName>
    <definedName name="QBREPORTCOMPARECOL_QTY" localSheetId="10">FALSE</definedName>
    <definedName name="QBREPORTCOMPARECOL_QTY" localSheetId="0">FALSE</definedName>
    <definedName name="QBREPORTCOMPARECOL_QTY" localSheetId="8">FALSE</definedName>
    <definedName name="QBREPORTCOMPARECOL_QTY" localSheetId="7">FALSE</definedName>
    <definedName name="QBREPORTCOMPARECOL_RATE" localSheetId="5">FALSE</definedName>
    <definedName name="QBREPORTCOMPARECOL_RATE" localSheetId="9">FALSE</definedName>
    <definedName name="QBREPORTCOMPARECOL_RATE" localSheetId="10">FALSE</definedName>
    <definedName name="QBREPORTCOMPARECOL_RATE" localSheetId="0">FALSE</definedName>
    <definedName name="QBREPORTCOMPARECOL_RATE" localSheetId="8">FALSE</definedName>
    <definedName name="QBREPORTCOMPARECOL_RATE" localSheetId="7">FALSE</definedName>
    <definedName name="QBREPORTCOMPARECOL_TRIPBILLEDMILES" localSheetId="5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0">FALSE</definedName>
    <definedName name="QBREPORTCOMPARECOL_TRIPBILLEDMILES" localSheetId="8">FALSE</definedName>
    <definedName name="QBREPORTCOMPARECOL_TRIPBILLEDMILES" localSheetId="7">FALSE</definedName>
    <definedName name="QBREPORTCOMPARECOL_TRIPBILLINGAMOUNT" localSheetId="5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0">FALSE</definedName>
    <definedName name="QBREPORTCOMPARECOL_TRIPBILLINGAMOUNT" localSheetId="8">FALSE</definedName>
    <definedName name="QBREPORTCOMPARECOL_TRIPBILLINGAMOUNT" localSheetId="7">FALSE</definedName>
    <definedName name="QBREPORTCOMPARECOL_TRIPMILES" localSheetId="5">FALSE</definedName>
    <definedName name="QBREPORTCOMPARECOL_TRIPMILES" localSheetId="9">FALSE</definedName>
    <definedName name="QBREPORTCOMPARECOL_TRIPMILES" localSheetId="10">FALSE</definedName>
    <definedName name="QBREPORTCOMPARECOL_TRIPMILES" localSheetId="0">FALSE</definedName>
    <definedName name="QBREPORTCOMPARECOL_TRIPMILES" localSheetId="8">FALSE</definedName>
    <definedName name="QBREPORTCOMPARECOL_TRIPMILES" localSheetId="7">FALSE</definedName>
    <definedName name="QBREPORTCOMPARECOL_TRIPNOTBILLABLEMILES" localSheetId="5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0">FALSE</definedName>
    <definedName name="QBREPORTCOMPARECOL_TRIPNOTBILLABLEMILES" localSheetId="8">FALSE</definedName>
    <definedName name="QBREPORTCOMPARECOL_TRIPNOTBILLABLEMILES" localSheetId="7">FALSE</definedName>
    <definedName name="QBREPORTCOMPARECOL_TRIPTAXDEDUCTIBLEAMOUNT" localSheetId="5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0">FALSE</definedName>
    <definedName name="QBREPORTCOMPARECOL_TRIPTAXDEDUCTIBLEAMOUNT" localSheetId="8">FALSE</definedName>
    <definedName name="QBREPORTCOMPARECOL_TRIPTAXDEDUCTIBLEAMOUNT" localSheetId="7">FALSE</definedName>
    <definedName name="QBREPORTCOMPARECOL_TRIPUNBILLEDMILES" localSheetId="5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0">FALSE</definedName>
    <definedName name="QBREPORTCOMPARECOL_TRIPUNBILLEDMILES" localSheetId="8">FALSE</definedName>
    <definedName name="QBREPORTCOMPARECOL_TRIPUNBILLEDMILES" localSheetId="7">FALSE</definedName>
    <definedName name="QBREPORTCOMPARECOL_YTD" localSheetId="5">FALSE</definedName>
    <definedName name="QBREPORTCOMPARECOL_YTD" localSheetId="9">FALSE</definedName>
    <definedName name="QBREPORTCOMPARECOL_YTD" localSheetId="10">FALSE</definedName>
    <definedName name="QBREPORTCOMPARECOL_YTD" localSheetId="0">FALSE</definedName>
    <definedName name="QBREPORTCOMPARECOL_YTD" localSheetId="8">FALSE</definedName>
    <definedName name="QBREPORTCOMPARECOL_YTD" localSheetId="7">FALSE</definedName>
    <definedName name="QBREPORTCOMPARECOL_YTDBUDGET" localSheetId="5">FALSE</definedName>
    <definedName name="QBREPORTCOMPARECOL_YTDBUDGET" localSheetId="9">FALSE</definedName>
    <definedName name="QBREPORTCOMPARECOL_YTDBUDGET" localSheetId="10">FALSE</definedName>
    <definedName name="QBREPORTCOMPARECOL_YTDBUDGET" localSheetId="0">FALSE</definedName>
    <definedName name="QBREPORTCOMPARECOL_YTDBUDGET" localSheetId="8">FALSE</definedName>
    <definedName name="QBREPORTCOMPARECOL_YTDBUDGET" localSheetId="7">FALSE</definedName>
    <definedName name="QBREPORTCOMPARECOL_YTDPCT" localSheetId="5">FALSE</definedName>
    <definedName name="QBREPORTCOMPARECOL_YTDPCT" localSheetId="9">FALSE</definedName>
    <definedName name="QBREPORTCOMPARECOL_YTDPCT" localSheetId="10">FALSE</definedName>
    <definedName name="QBREPORTCOMPARECOL_YTDPCT" localSheetId="0">FALSE</definedName>
    <definedName name="QBREPORTCOMPARECOL_YTDPCT" localSheetId="8">FALSE</definedName>
    <definedName name="QBREPORTCOMPARECOL_YTDPCT" localSheetId="7">FALSE</definedName>
    <definedName name="QBREPORTROWAXIS" localSheetId="5">35</definedName>
    <definedName name="QBREPORTROWAXIS" localSheetId="9">79</definedName>
    <definedName name="QBREPORTROWAXIS" localSheetId="10">79</definedName>
    <definedName name="QBREPORTROWAXIS" localSheetId="0">11</definedName>
    <definedName name="QBREPORTROWAXIS" localSheetId="8">79</definedName>
    <definedName name="QBREPORTROWAXIS" localSheetId="7">79</definedName>
    <definedName name="QBREPORTSUBCOLAXIS" localSheetId="5">0</definedName>
    <definedName name="QBREPORTSUBCOLAXIS" localSheetId="9">0</definedName>
    <definedName name="QBREPORTSUBCOLAXIS" localSheetId="10">0</definedName>
    <definedName name="QBREPORTSUBCOLAXIS" localSheetId="0">0</definedName>
    <definedName name="QBREPORTSUBCOLAXIS" localSheetId="8">0</definedName>
    <definedName name="QBREPORTSUBCOLAXIS" localSheetId="7">0</definedName>
    <definedName name="QBREPORTTYPE" localSheetId="5">13</definedName>
    <definedName name="QBREPORTTYPE" localSheetId="9">256</definedName>
    <definedName name="QBREPORTTYPE" localSheetId="10">257</definedName>
    <definedName name="QBREPORTTYPE" localSheetId="0">0</definedName>
    <definedName name="QBREPORTTYPE" localSheetId="8">256</definedName>
    <definedName name="QBREPORTTYPE" localSheetId="7">256</definedName>
    <definedName name="QBROWHEADERS" localSheetId="5">1</definedName>
    <definedName name="QBROWHEADERS" localSheetId="9">4</definedName>
    <definedName name="QBROWHEADERS" localSheetId="10">4</definedName>
    <definedName name="QBROWHEADERS" localSheetId="0">6</definedName>
    <definedName name="QBROWHEADERS" localSheetId="8">4</definedName>
    <definedName name="QBROWHEADERS" localSheetId="7">4</definedName>
    <definedName name="QBSTARTDATE" localSheetId="5">20160502</definedName>
    <definedName name="QBSTARTDATE" localSheetId="0">20160401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1" l="1"/>
  <c r="V8" i="11"/>
  <c r="C49" i="8" l="1"/>
  <c r="C47" i="8"/>
  <c r="C46" i="10" l="1"/>
  <c r="B46" i="10"/>
  <c r="C42" i="10"/>
  <c r="B42" i="10"/>
  <c r="C32" i="10"/>
  <c r="B32" i="10"/>
  <c r="C25" i="10"/>
  <c r="B25" i="10"/>
  <c r="B63" i="10" s="1"/>
  <c r="B20" i="10"/>
  <c r="C15" i="10"/>
  <c r="B15" i="10"/>
  <c r="C9" i="10"/>
  <c r="C20" i="10" s="1"/>
  <c r="C63" i="10" l="1"/>
  <c r="C65" i="10" s="1"/>
  <c r="B65" i="10"/>
  <c r="C26" i="9" l="1"/>
  <c r="C28" i="9" s="1"/>
  <c r="C5" i="9"/>
  <c r="B26" i="9"/>
  <c r="B5" i="9"/>
  <c r="B28" i="9" s="1"/>
  <c r="B42" i="8" l="1"/>
  <c r="B38" i="8"/>
  <c r="B47" i="8" s="1"/>
  <c r="C9" i="8"/>
  <c r="B9" i="8"/>
  <c r="B49" i="8" l="1"/>
  <c r="F29" i="6"/>
  <c r="F22" i="6"/>
  <c r="F23" i="6" s="1"/>
  <c r="F24" i="6" s="1"/>
  <c r="F30" i="6" s="1"/>
  <c r="F13" i="6"/>
  <c r="F8" i="6"/>
  <c r="F14" i="6" s="1"/>
  <c r="F15" i="6" s="1"/>
  <c r="G53" i="5"/>
  <c r="G52" i="5"/>
  <c r="G51" i="5"/>
  <c r="G49" i="5"/>
  <c r="G45" i="5"/>
  <c r="G37" i="5"/>
  <c r="G33" i="5"/>
  <c r="G28" i="5"/>
  <c r="G25" i="5"/>
  <c r="G21" i="5"/>
  <c r="G20" i="5"/>
  <c r="G19" i="5"/>
  <c r="G16" i="5"/>
  <c r="G9" i="5"/>
  <c r="Q10" i="4" l="1"/>
  <c r="O10" i="4"/>
  <c r="Q9" i="4"/>
  <c r="O9" i="4"/>
  <c r="Q7" i="4"/>
  <c r="O7" i="4"/>
  <c r="Q6" i="4"/>
  <c r="O6" i="4"/>
  <c r="Q5" i="4"/>
  <c r="Q10" i="3" l="1"/>
  <c r="O10" i="3"/>
  <c r="Q9" i="3"/>
  <c r="O9" i="3"/>
  <c r="Q7" i="3"/>
  <c r="O7" i="3"/>
  <c r="Q6" i="3"/>
  <c r="O6" i="3"/>
  <c r="Q5" i="3"/>
  <c r="Q94" i="2" l="1"/>
  <c r="O94" i="2"/>
  <c r="Q93" i="2"/>
  <c r="O93" i="2"/>
  <c r="Q91" i="2"/>
  <c r="O91" i="2"/>
  <c r="Q90" i="2"/>
  <c r="O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1" i="2"/>
  <c r="O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9" i="1" l="1"/>
  <c r="E8" i="1"/>
  <c r="E7" i="1"/>
  <c r="E6" i="1"/>
</calcChain>
</file>

<file path=xl/sharedStrings.xml><?xml version="1.0" encoding="utf-8"?>
<sst xmlns="http://schemas.openxmlformats.org/spreadsheetml/2006/main" count="572" uniqueCount="285">
  <si>
    <t>Apr 30, 16</t>
  </si>
  <si>
    <t>Beginning Balance</t>
  </si>
  <si>
    <t>Cleared Transactions</t>
  </si>
  <si>
    <t>Checks and Payments - 56 items</t>
  </si>
  <si>
    <t>Deposits and Credits - 27 items</t>
  </si>
  <si>
    <t>Total Cleared Transactions</t>
  </si>
  <si>
    <t>Cleared Balance</t>
  </si>
  <si>
    <t>Register Balance as of 04/30/2016</t>
  </si>
  <si>
    <t>Ending Balance</t>
  </si>
  <si>
    <t>Type</t>
  </si>
  <si>
    <t>Date</t>
  </si>
  <si>
    <t>Num</t>
  </si>
  <si>
    <t>Name</t>
  </si>
  <si>
    <t>Clr</t>
  </si>
  <si>
    <t>Amount</t>
  </si>
  <si>
    <t>Balance</t>
  </si>
  <si>
    <t>Ö</t>
  </si>
  <si>
    <t>Total Checks and Payments</t>
  </si>
  <si>
    <t>Total Deposits and Credits</t>
  </si>
  <si>
    <t>Liability Check</t>
  </si>
  <si>
    <t>Check</t>
  </si>
  <si>
    <t>Bill Pmt -Check</t>
  </si>
  <si>
    <t>Deposit</t>
  </si>
  <si>
    <t>Paycheck</t>
  </si>
  <si>
    <t>E-pay</t>
  </si>
  <si>
    <t>2831</t>
  </si>
  <si>
    <t>2830</t>
  </si>
  <si>
    <t>2832</t>
  </si>
  <si>
    <t>2834</t>
  </si>
  <si>
    <t>2835</t>
  </si>
  <si>
    <t>2836</t>
  </si>
  <si>
    <t>2837</t>
  </si>
  <si>
    <t>2839</t>
  </si>
  <si>
    <t>2838</t>
  </si>
  <si>
    <t>2842</t>
  </si>
  <si>
    <t>2840</t>
  </si>
  <si>
    <t>2843</t>
  </si>
  <si>
    <t>2841</t>
  </si>
  <si>
    <t>2844</t>
  </si>
  <si>
    <t>2845</t>
  </si>
  <si>
    <t>2846</t>
  </si>
  <si>
    <t>2847</t>
  </si>
  <si>
    <t>2848</t>
  </si>
  <si>
    <t>2849</t>
  </si>
  <si>
    <t>2855</t>
  </si>
  <si>
    <t>2854</t>
  </si>
  <si>
    <t>2856</t>
  </si>
  <si>
    <t>2858</t>
  </si>
  <si>
    <t>2852</t>
  </si>
  <si>
    <t>2851</t>
  </si>
  <si>
    <t>2853</t>
  </si>
  <si>
    <t>2850</t>
  </si>
  <si>
    <t>Indiana Dept. of Revenue</t>
  </si>
  <si>
    <t>Made By Pumpkin</t>
  </si>
  <si>
    <t>PayPal</t>
  </si>
  <si>
    <t>Intuit GoPayment</t>
  </si>
  <si>
    <t>Guidebook Inc</t>
  </si>
  <si>
    <t>Newman Grace, Inc.</t>
  </si>
  <si>
    <t>Cameron L McEllhiney</t>
  </si>
  <si>
    <t>Liana Perez</t>
  </si>
  <si>
    <t>Albuequerque Double Tree Hotel</t>
  </si>
  <si>
    <t>Joseph Lipari</t>
  </si>
  <si>
    <t>Eventbrite</t>
  </si>
  <si>
    <t>Kelvyn Anderson</t>
  </si>
  <si>
    <t>Karen Willaims</t>
  </si>
  <si>
    <t>Citrix</t>
  </si>
  <si>
    <t>United States Treasury</t>
  </si>
  <si>
    <t>QuickBooks Payroll Service</t>
  </si>
  <si>
    <t>A-1 Awards</t>
  </si>
  <si>
    <t>Intuit Payroll</t>
  </si>
  <si>
    <t>University of Idaho</t>
  </si>
  <si>
    <t>Corner Cafe NYC</t>
  </si>
  <si>
    <t>IDALEST</t>
  </si>
  <si>
    <t>Ainsley Cromwell</t>
  </si>
  <si>
    <t>Tom Tyler</t>
  </si>
  <si>
    <t>James Burch</t>
  </si>
  <si>
    <t>CCRB NYC</t>
  </si>
  <si>
    <t>Nation Builder</t>
  </si>
  <si>
    <t>Cameron L McEllhiney {employee}</t>
  </si>
  <si>
    <t>Deposits and Credits - 1 item</t>
  </si>
  <si>
    <t>Apr 16</t>
  </si>
  <si>
    <t>Ordinary Income/Expense</t>
  </si>
  <si>
    <t>Income</t>
  </si>
  <si>
    <t>Advertisement Income</t>
  </si>
  <si>
    <t>Conference Registration Fees</t>
  </si>
  <si>
    <t>John Jay Symposium</t>
  </si>
  <si>
    <t>Member EARLY</t>
  </si>
  <si>
    <t>Non-Member EARLY</t>
  </si>
  <si>
    <t>Total Conference Registration Fees</t>
  </si>
  <si>
    <t>Interest</t>
  </si>
  <si>
    <t>Membership Dues</t>
  </si>
  <si>
    <t>Associate Member</t>
  </si>
  <si>
    <t>Organizational Member</t>
  </si>
  <si>
    <t>Regular Member</t>
  </si>
  <si>
    <t>Student Member</t>
  </si>
  <si>
    <t>Total Membership Dues</t>
  </si>
  <si>
    <t>Other Income</t>
  </si>
  <si>
    <t>Office of Justice Programs</t>
  </si>
  <si>
    <t>Total Other Income</t>
  </si>
  <si>
    <t>Total Income</t>
  </si>
  <si>
    <t>Gross Profit</t>
  </si>
  <si>
    <t>Expense</t>
  </si>
  <si>
    <t>Conference Expense</t>
  </si>
  <si>
    <t>Speaker Expense</t>
  </si>
  <si>
    <t>Total Conference Expense</t>
  </si>
  <si>
    <t>Contracted Labor</t>
  </si>
  <si>
    <t>Director of Operations</t>
  </si>
  <si>
    <t>Total Contracted Labor</t>
  </si>
  <si>
    <t>Credit Card Fees</t>
  </si>
  <si>
    <t>Eventbrite Fees</t>
  </si>
  <si>
    <t>Intuit Service Fees</t>
  </si>
  <si>
    <t>PayPal Service Charges</t>
  </si>
  <si>
    <t>Total Credit Card Fees</t>
  </si>
  <si>
    <t>Meeting Expenses</t>
  </si>
  <si>
    <t>Miscellaneous</t>
  </si>
  <si>
    <t>Total Miscellaneous</t>
  </si>
  <si>
    <t>Newsletter Expense</t>
  </si>
  <si>
    <t>Office Supplies</t>
  </si>
  <si>
    <t>Payroll Expenses</t>
  </si>
  <si>
    <t>Postage &amp; Delivery</t>
  </si>
  <si>
    <t>Regional Training Expenses</t>
  </si>
  <si>
    <t>Staff  Contractor Travel Expen</t>
  </si>
  <si>
    <t>Regional Training</t>
  </si>
  <si>
    <t>Total Staff  Contractor Travel Expen</t>
  </si>
  <si>
    <t>Telephone/Communication Expense</t>
  </si>
  <si>
    <t>Travel Expense</t>
  </si>
  <si>
    <t>Mid Winter Meeting Hotel</t>
  </si>
  <si>
    <t>Total Travel Expense</t>
  </si>
  <si>
    <t>Website Expense</t>
  </si>
  <si>
    <t>Total Expense</t>
  </si>
  <si>
    <t>Net Ordinary Income</t>
  </si>
  <si>
    <t>Net Income</t>
  </si>
  <si>
    <t>ASSETS</t>
  </si>
  <si>
    <t>Current Assets</t>
  </si>
  <si>
    <t>Checking/Savings</t>
  </si>
  <si>
    <t>Chase-IN</t>
  </si>
  <si>
    <t>Chase Savings - IN</t>
  </si>
  <si>
    <t>NACOLE Scholarship Fund</t>
  </si>
  <si>
    <t>Total Checking/Savings</t>
  </si>
  <si>
    <t>Other Current Assets</t>
  </si>
  <si>
    <t>Pre-Paid Insurance</t>
  </si>
  <si>
    <t>Pre-Paid Travel</t>
  </si>
  <si>
    <t>PrePaid Eventbrite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</si>
  <si>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</si>
  <si>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</si>
  <si>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</si>
  <si>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</si>
  <si>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</si>
  <si>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</si>
  <si>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</si>
  <si>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Direct Deposit Liabilities</t>
  </si>
  <si>
    <t>Payroll Liabilities</t>
  </si>
  <si>
    <t>Total Other Current Liabilities</t>
  </si>
  <si>
    <t>Total Current Liabilities</t>
  </si>
  <si>
    <t>Total Liabilities</t>
  </si>
  <si>
    <t>Equity</t>
  </si>
  <si>
    <t>Opening Bal Equity</t>
  </si>
  <si>
    <t>Unrestrict (retained earnings)</t>
  </si>
  <si>
    <t>Total Equity</t>
  </si>
  <si>
    <t>TOTAL LIABILITIES &amp; EQUITY</t>
  </si>
  <si>
    <t>REVENUES</t>
  </si>
  <si>
    <t>NACOLE Annual Conference</t>
  </si>
  <si>
    <t>2016 Adopted Budget</t>
  </si>
  <si>
    <t>2016 Budget to Date</t>
  </si>
  <si>
    <t>Hotel Rebate/Commission</t>
  </si>
  <si>
    <t>CLE Income</t>
  </si>
  <si>
    <t>Vendor Table</t>
  </si>
  <si>
    <t>Other Fundraising</t>
  </si>
  <si>
    <t>Fundraising Income</t>
  </si>
  <si>
    <t>Total Revenues</t>
  </si>
  <si>
    <t>EXPENSES</t>
  </si>
  <si>
    <t>Conference Venue Deposit</t>
  </si>
  <si>
    <t>Welcomeing Open House</t>
  </si>
  <si>
    <t>New Member/Mentoring Gathering</t>
  </si>
  <si>
    <t>Sankofa Reception</t>
  </si>
  <si>
    <t>International/Founders Event</t>
  </si>
  <si>
    <t>Interpreter Expense</t>
  </si>
  <si>
    <t>Insurance Expense</t>
  </si>
  <si>
    <t>Tuesday Luncheon</t>
  </si>
  <si>
    <t>Breakfast</t>
  </si>
  <si>
    <t>AM Breaks/PM Breaks</t>
  </si>
  <si>
    <t>Audio/Visual Expense</t>
  </si>
  <si>
    <t>Conference Gifts</t>
  </si>
  <si>
    <t>Other Gifts</t>
  </si>
  <si>
    <t>Awards</t>
  </si>
  <si>
    <t>Gratuity - Hotel</t>
  </si>
  <si>
    <t>CLE Fees</t>
  </si>
  <si>
    <t>Conference Marketing</t>
  </si>
  <si>
    <t>Bags</t>
  </si>
  <si>
    <t>Printing &amp; Reproduction</t>
  </si>
  <si>
    <t>Badges</t>
  </si>
  <si>
    <t>Thumb Drives</t>
  </si>
  <si>
    <t>Conference App</t>
  </si>
  <si>
    <t>Photographer</t>
  </si>
  <si>
    <t>Board Conference Travel</t>
  </si>
  <si>
    <t>Board Travel</t>
  </si>
  <si>
    <t>Board Hotel</t>
  </si>
  <si>
    <t>Board Per Diem</t>
  </si>
  <si>
    <t>Staff Confrence Travel</t>
  </si>
  <si>
    <t>Staff Travel</t>
  </si>
  <si>
    <t>Staff Hotel</t>
  </si>
  <si>
    <t>Per Diem</t>
  </si>
  <si>
    <t>Total Expenses</t>
  </si>
  <si>
    <t>John Jay</t>
  </si>
  <si>
    <t>Event Revenues</t>
  </si>
  <si>
    <t>Event Expenses</t>
  </si>
  <si>
    <t>Luncheon</t>
  </si>
  <si>
    <t>Marketing</t>
  </si>
  <si>
    <t>Publishing</t>
  </si>
  <si>
    <t>Pens-Marketing</t>
  </si>
  <si>
    <t>Name Badges</t>
  </si>
  <si>
    <t>Printing Folder Contents</t>
  </si>
  <si>
    <t>Reception</t>
  </si>
  <si>
    <t>Staff Costs</t>
  </si>
  <si>
    <t>Staff Travel/Hotel/Per Diem</t>
  </si>
  <si>
    <t>Travel Speakers</t>
  </si>
  <si>
    <t>CLE Reporting Fee</t>
  </si>
  <si>
    <t>Revenues</t>
  </si>
  <si>
    <t>Annual Conference Income</t>
  </si>
  <si>
    <t>Conference Reg Fees(Other Event)</t>
  </si>
  <si>
    <t xml:space="preserve">Account Recievable </t>
  </si>
  <si>
    <t>Webinars</t>
  </si>
  <si>
    <t>Associate</t>
  </si>
  <si>
    <t>Organizational</t>
  </si>
  <si>
    <t>Regular</t>
  </si>
  <si>
    <t>Student</t>
  </si>
  <si>
    <t>Contributions</t>
  </si>
  <si>
    <t>Causa en Comun Contract</t>
  </si>
  <si>
    <t>Office of Justice Programs Contract</t>
  </si>
  <si>
    <t>Grant Income</t>
  </si>
  <si>
    <t>Expenses</t>
  </si>
  <si>
    <t>Bank Service Charge</t>
  </si>
  <si>
    <t>Translation Services</t>
  </si>
  <si>
    <t>Guidebook Printing</t>
  </si>
  <si>
    <t>OJP Diagnostic Center Grant - Research Analyst</t>
  </si>
  <si>
    <t>Annual Conference Expense</t>
  </si>
  <si>
    <t>One-Day Training Expense</t>
  </si>
  <si>
    <t>Professional Contracts</t>
  </si>
  <si>
    <t>Accounting/Auditing</t>
  </si>
  <si>
    <t>Director of Training &amp; Ed</t>
  </si>
  <si>
    <t>FICA &amp; Other Taxes-Staff</t>
  </si>
  <si>
    <t>Grant Writer</t>
  </si>
  <si>
    <t>Legal</t>
  </si>
  <si>
    <t>Webmaster</t>
  </si>
  <si>
    <t>Consultants</t>
  </si>
  <si>
    <t>Strategic Planner</t>
  </si>
  <si>
    <t>Staff Travel Expense</t>
  </si>
  <si>
    <t>Midwinter Meeting</t>
  </si>
  <si>
    <t>Staff Conference Travel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</si>
  <si>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</si>
  <si>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</si>
  <si>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</si>
  <si>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</si>
  <si>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</si>
  <si>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Other Meeting Travel Expenses</t>
  </si>
  <si>
    <t>Incorporation Fees State of MD</t>
  </si>
  <si>
    <t>Office Supplies &amp; Technology</t>
  </si>
  <si>
    <t>Survey Tool</t>
  </si>
  <si>
    <t>Telephone &amp; Communications Exp.</t>
  </si>
  <si>
    <t>Regional Outreach Event</t>
  </si>
  <si>
    <t>P. O. #</t>
  </si>
  <si>
    <t>Terms</t>
  </si>
  <si>
    <t>Due Date</t>
  </si>
  <si>
    <t>Class</t>
  </si>
  <si>
    <t>Aging</t>
  </si>
  <si>
    <t>Open Balance</t>
  </si>
  <si>
    <t>Current</t>
  </si>
  <si>
    <t>Total Current</t>
  </si>
  <si>
    <t>1 - 30</t>
  </si>
  <si>
    <t>Total 1 - 30</t>
  </si>
  <si>
    <t>31 - 60</t>
  </si>
  <si>
    <t>Total 31 - 60</t>
  </si>
  <si>
    <t>61 - 90</t>
  </si>
  <si>
    <t>Total 61 - 90</t>
  </si>
  <si>
    <t>&gt; 90</t>
  </si>
  <si>
    <t>Total &gt; 90</t>
  </si>
  <si>
    <t>TOTAL</t>
  </si>
  <si>
    <t>Invoice</t>
  </si>
  <si>
    <t>20140018</t>
  </si>
  <si>
    <t>20140019</t>
  </si>
  <si>
    <t>20140020</t>
  </si>
  <si>
    <t>City of Syracuse</t>
  </si>
  <si>
    <t>BART - OIPA</t>
  </si>
  <si>
    <t>City of Spokane</t>
  </si>
  <si>
    <t>General Operating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</si>
</sst>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"/>
    <numFmt numFmtId="165" formatCode="mm/dd/yyyy"/>
    <numFmt numFmtId="166" formatCode="&quot;$&quot;#,##0.00"/>
    <numFmt numFmtId="167" formatCode="#,##0;\-#,##0"/>
  </numFmts>
  <fonts count="1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999999"/>
      <name val="Calibri"/>
      <family val="2"/>
    </font>
    <font>
      <b/>
      <u/>
      <sz val="11"/>
      <color rgb="FF000000"/>
      <name val="Calibri"/>
      <family val="2"/>
    </font>
    <font>
      <sz val="11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B7B7B7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4" xfId="0" applyNumberFormat="1" applyFont="1" applyBorder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164" fontId="2" fillId="0" borderId="5" xfId="0" applyNumberFormat="1" applyFont="1" applyBorder="1"/>
    <xf numFmtId="0" fontId="5" fillId="0" borderId="0" xfId="0" applyFont="1" applyAlignment="1"/>
    <xf numFmtId="166" fontId="7" fillId="0" borderId="8" xfId="0" applyNumberFormat="1" applyFont="1" applyBorder="1" applyAlignment="1"/>
    <xf numFmtId="166" fontId="5" fillId="0" borderId="8" xfId="0" applyNumberFormat="1" applyFont="1" applyBorder="1" applyAlignment="1"/>
    <xf numFmtId="0" fontId="7" fillId="3" borderId="0" xfId="0" applyFont="1" applyFill="1" applyAlignment="1"/>
    <xf numFmtId="166" fontId="7" fillId="4" borderId="8" xfId="0" applyNumberFormat="1" applyFont="1" applyFill="1" applyBorder="1" applyAlignment="1"/>
    <xf numFmtId="0" fontId="5" fillId="0" borderId="9" xfId="0" applyFont="1" applyBorder="1" applyAlignment="1"/>
    <xf numFmtId="166" fontId="5" fillId="0" borderId="10" xfId="0" applyNumberFormat="1" applyFont="1" applyBorder="1" applyAlignment="1"/>
    <xf numFmtId="0" fontId="5" fillId="0" borderId="11" xfId="0" applyFont="1" applyBorder="1" applyAlignment="1"/>
    <xf numFmtId="0" fontId="5" fillId="0" borderId="8" xfId="0" applyFont="1" applyBorder="1" applyAlignment="1"/>
    <xf numFmtId="166" fontId="7" fillId="0" borderId="12" xfId="0" applyNumberFormat="1" applyFont="1" applyBorder="1" applyAlignment="1"/>
    <xf numFmtId="166" fontId="5" fillId="0" borderId="12" xfId="0" applyNumberFormat="1" applyFont="1" applyBorder="1" applyAlignment="1"/>
    <xf numFmtId="0" fontId="8" fillId="0" borderId="13" xfId="0" applyFont="1" applyBorder="1" applyAlignment="1">
      <alignment horizontal="right"/>
    </xf>
    <xf numFmtId="166" fontId="8" fillId="0" borderId="13" xfId="0" applyNumberFormat="1" applyFont="1" applyBorder="1" applyAlignment="1"/>
    <xf numFmtId="0" fontId="8" fillId="0" borderId="9" xfId="0" applyFont="1" applyBorder="1" applyAlignment="1">
      <alignment horizontal="right"/>
    </xf>
    <xf numFmtId="166" fontId="8" fillId="0" borderId="9" xfId="0" applyNumberFormat="1" applyFont="1" applyBorder="1" applyAlignment="1"/>
    <xf numFmtId="0" fontId="8" fillId="0" borderId="14" xfId="0" applyFont="1" applyBorder="1" applyAlignment="1">
      <alignment horizontal="right"/>
    </xf>
    <xf numFmtId="166" fontId="8" fillId="0" borderId="14" xfId="0" applyNumberFormat="1" applyFont="1" applyBorder="1" applyAlignment="1"/>
    <xf numFmtId="0" fontId="7" fillId="0" borderId="11" xfId="0" applyFont="1" applyBorder="1" applyAlignment="1"/>
    <xf numFmtId="166" fontId="7" fillId="0" borderId="11" xfId="0" applyNumberFormat="1" applyFont="1" applyBorder="1" applyAlignment="1"/>
    <xf numFmtId="166" fontId="5" fillId="0" borderId="11" xfId="0" applyNumberFormat="1" applyFont="1" applyBorder="1" applyAlignment="1"/>
    <xf numFmtId="0" fontId="5" fillId="0" borderId="12" xfId="0" applyFont="1" applyBorder="1" applyAlignment="1"/>
    <xf numFmtId="166" fontId="7" fillId="4" borderId="12" xfId="0" applyNumberFormat="1" applyFont="1" applyFill="1" applyBorder="1" applyAlignment="1"/>
    <xf numFmtId="166" fontId="9" fillId="0" borderId="0" xfId="0" applyNumberFormat="1" applyFont="1" applyAlignment="1"/>
    <xf numFmtId="166" fontId="7" fillId="0" borderId="0" xfId="0" applyNumberFormat="1" applyFont="1" applyAlignment="1"/>
    <xf numFmtId="0" fontId="7" fillId="2" borderId="0" xfId="0" applyFont="1" applyFill="1" applyAlignment="1"/>
    <xf numFmtId="166" fontId="7" fillId="2" borderId="0" xfId="0" applyNumberFormat="1" applyFont="1" applyFill="1" applyAlignment="1"/>
    <xf numFmtId="166" fontId="5" fillId="0" borderId="0" xfId="0" applyNumberFormat="1" applyFont="1" applyAlignment="1"/>
    <xf numFmtId="0" fontId="7" fillId="5" borderId="0" xfId="0" applyFont="1" applyFill="1" applyAlignment="1"/>
    <xf numFmtId="166" fontId="5" fillId="5" borderId="0" xfId="0" applyNumberFormat="1" applyFont="1" applyFill="1" applyAlignment="1"/>
    <xf numFmtId="0" fontId="7" fillId="0" borderId="8" xfId="0" applyFont="1" applyBorder="1" applyAlignment="1"/>
    <xf numFmtId="0" fontId="7" fillId="0" borderId="0" xfId="0" applyFont="1" applyAlignment="1"/>
    <xf numFmtId="0" fontId="5" fillId="4" borderId="0" xfId="0" applyFont="1" applyFill="1" applyAlignment="1"/>
    <xf numFmtId="0" fontId="5" fillId="5" borderId="0" xfId="0" applyFont="1" applyFill="1" applyAlignment="1"/>
    <xf numFmtId="0" fontId="7" fillId="6" borderId="0" xfId="0" applyFont="1" applyFill="1" applyAlignment="1">
      <alignment horizontal="center"/>
    </xf>
    <xf numFmtId="166" fontId="7" fillId="6" borderId="0" xfId="0" applyNumberFormat="1" applyFont="1" applyFill="1" applyAlignment="1">
      <alignment horizontal="center"/>
    </xf>
    <xf numFmtId="0" fontId="5" fillId="7" borderId="14" xfId="0" applyFont="1" applyFill="1" applyBorder="1" applyAlignment="1"/>
    <xf numFmtId="166" fontId="5" fillId="7" borderId="0" xfId="0" applyNumberFormat="1" applyFont="1" applyFill="1" applyAlignment="1"/>
    <xf numFmtId="0" fontId="5" fillId="7" borderId="0" xfId="0" applyFont="1" applyFill="1" applyAlignment="1"/>
    <xf numFmtId="0" fontId="10" fillId="4" borderId="12" xfId="0" applyFont="1" applyFill="1" applyBorder="1" applyAlignment="1">
      <alignment horizontal="right"/>
    </xf>
    <xf numFmtId="166" fontId="10" fillId="0" borderId="12" xfId="0" applyNumberFormat="1" applyFont="1" applyBorder="1" applyAlignment="1"/>
    <xf numFmtId="0" fontId="10" fillId="4" borderId="11" xfId="0" applyFont="1" applyFill="1" applyBorder="1" applyAlignment="1">
      <alignment horizontal="right"/>
    </xf>
    <xf numFmtId="166" fontId="10" fillId="0" borderId="11" xfId="0" applyNumberFormat="1" applyFont="1" applyBorder="1" applyAlignment="1"/>
    <xf numFmtId="0" fontId="10" fillId="4" borderId="15" xfId="0" applyFont="1" applyFill="1" applyBorder="1" applyAlignment="1">
      <alignment horizontal="right"/>
    </xf>
    <xf numFmtId="166" fontId="10" fillId="0" borderId="15" xfId="0" applyNumberFormat="1" applyFont="1" applyBorder="1" applyAlignment="1"/>
    <xf numFmtId="0" fontId="11" fillId="4" borderId="12" xfId="0" applyFont="1" applyFill="1" applyBorder="1" applyAlignment="1">
      <alignment horizontal="right"/>
    </xf>
    <xf numFmtId="4" fontId="5" fillId="0" borderId="12" xfId="0" applyNumberFormat="1" applyFont="1" applyBorder="1" applyAlignment="1"/>
    <xf numFmtId="0" fontId="11" fillId="4" borderId="15" xfId="0" applyFont="1" applyFill="1" applyBorder="1" applyAlignment="1">
      <alignment horizontal="right"/>
    </xf>
    <xf numFmtId="4" fontId="12" fillId="0" borderId="15" xfId="0" applyNumberFormat="1" applyFont="1" applyBorder="1" applyAlignment="1"/>
    <xf numFmtId="166" fontId="13" fillId="0" borderId="0" xfId="0" applyNumberFormat="1" applyFont="1" applyAlignment="1"/>
    <xf numFmtId="166" fontId="14" fillId="4" borderId="0" xfId="0" applyNumberFormat="1" applyFont="1" applyFill="1" applyAlignment="1"/>
    <xf numFmtId="0" fontId="0" fillId="0" borderId="0" xfId="0" applyFont="1" applyAlignment="1"/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7" fillId="0" borderId="12" xfId="0" applyFont="1" applyBorder="1" applyAlignment="1"/>
    <xf numFmtId="0" fontId="10" fillId="0" borderId="12" xfId="0" applyFont="1" applyBorder="1" applyAlignment="1">
      <alignment horizontal="right"/>
    </xf>
    <xf numFmtId="166" fontId="15" fillId="0" borderId="12" xfId="0" applyNumberFormat="1" applyFont="1" applyBorder="1" applyAlignment="1"/>
    <xf numFmtId="0" fontId="10" fillId="0" borderId="11" xfId="0" applyFont="1" applyBorder="1" applyAlignment="1">
      <alignment horizontal="right"/>
    </xf>
    <xf numFmtId="166" fontId="15" fillId="0" borderId="11" xfId="0" applyNumberFormat="1" applyFont="1" applyBorder="1" applyAlignment="1"/>
    <xf numFmtId="0" fontId="15" fillId="0" borderId="11" xfId="0" applyFont="1" applyBorder="1" applyAlignment="1"/>
    <xf numFmtId="4" fontId="10" fillId="0" borderId="11" xfId="0" applyNumberFormat="1" applyFont="1" applyBorder="1" applyAlignment="1"/>
    <xf numFmtId="0" fontId="10" fillId="0" borderId="15" xfId="0" applyFont="1" applyBorder="1" applyAlignment="1">
      <alignment horizontal="right"/>
    </xf>
    <xf numFmtId="166" fontId="10" fillId="0" borderId="0" xfId="0" applyNumberFormat="1" applyFont="1" applyAlignment="1"/>
    <xf numFmtId="166" fontId="8" fillId="0" borderId="0" xfId="0" applyNumberFormat="1" applyFont="1" applyAlignment="1"/>
    <xf numFmtId="166" fontId="10" fillId="0" borderId="11" xfId="0" applyNumberFormat="1" applyFont="1" applyBorder="1" applyAlignment="1">
      <alignment horizontal="right"/>
    </xf>
    <xf numFmtId="166" fontId="14" fillId="0" borderId="0" xfId="0" applyNumberFormat="1" applyFont="1" applyAlignment="1"/>
    <xf numFmtId="166" fontId="5" fillId="4" borderId="16" xfId="0" applyNumberFormat="1" applyFont="1" applyFill="1" applyBorder="1" applyAlignment="1"/>
    <xf numFmtId="166" fontId="9" fillId="4" borderId="16" xfId="0" applyNumberFormat="1" applyFont="1" applyFill="1" applyBorder="1" applyAlignment="1"/>
    <xf numFmtId="166" fontId="8" fillId="0" borderId="16" xfId="0" applyNumberFormat="1" applyFont="1" applyBorder="1" applyAlignment="1"/>
    <xf numFmtId="166" fontId="5" fillId="0" borderId="16" xfId="0" applyNumberFormat="1" applyFont="1" applyBorder="1" applyAlignment="1"/>
    <xf numFmtId="166" fontId="5" fillId="0" borderId="15" xfId="0" applyNumberFormat="1" applyFont="1" applyBorder="1" applyAlignment="1"/>
    <xf numFmtId="166" fontId="7" fillId="0" borderId="16" xfId="0" applyNumberFormat="1" applyFont="1" applyBorder="1" applyAlignment="1"/>
    <xf numFmtId="0" fontId="5" fillId="0" borderId="16" xfId="0" applyFont="1" applyBorder="1" applyAlignment="1"/>
    <xf numFmtId="167" fontId="1" fillId="0" borderId="0" xfId="0" applyNumberFormat="1" applyFont="1"/>
    <xf numFmtId="167" fontId="2" fillId="0" borderId="0" xfId="0" applyNumberFormat="1" applyFont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6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54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0" customWidth="1"/>
    <col min="6" max="6" width="27.85546875" style="10" customWidth="1"/>
    <col min="7" max="7" width="7.85546875" style="11" bestFit="1" customWidth="1"/>
  </cols>
  <sheetData>
    <row r="1" spans="1:7" s="9" customFormat="1" ht="15.75" thickBot="1" x14ac:dyDescent="0.3">
      <c r="A1" s="7"/>
      <c r="B1" s="7"/>
      <c r="C1" s="7"/>
      <c r="D1" s="7"/>
      <c r="E1" s="7"/>
      <c r="F1" s="7"/>
      <c r="G1" s="8" t="s">
        <v>80</v>
      </c>
    </row>
    <row r="2" spans="1:7" ht="15.75" thickTop="1" x14ac:dyDescent="0.25">
      <c r="A2" s="1"/>
      <c r="B2" s="1" t="s">
        <v>81</v>
      </c>
      <c r="C2" s="1"/>
      <c r="D2" s="1"/>
      <c r="E2" s="1"/>
      <c r="F2" s="1"/>
      <c r="G2" s="2"/>
    </row>
    <row r="3" spans="1:7" x14ac:dyDescent="0.25">
      <c r="A3" s="1"/>
      <c r="B3" s="1"/>
      <c r="C3" s="1"/>
      <c r="D3" s="1" t="s">
        <v>82</v>
      </c>
      <c r="E3" s="1"/>
      <c r="F3" s="1"/>
      <c r="G3" s="2"/>
    </row>
    <row r="4" spans="1:7" x14ac:dyDescent="0.25">
      <c r="A4" s="1"/>
      <c r="B4" s="1"/>
      <c r="C4" s="1"/>
      <c r="D4" s="1"/>
      <c r="E4" s="1" t="s">
        <v>83</v>
      </c>
      <c r="F4" s="1"/>
      <c r="G4" s="2">
        <v>900</v>
      </c>
    </row>
    <row r="5" spans="1:7" x14ac:dyDescent="0.25">
      <c r="A5" s="1"/>
      <c r="B5" s="1"/>
      <c r="C5" s="1"/>
      <c r="D5" s="1"/>
      <c r="E5" s="1" t="s">
        <v>84</v>
      </c>
      <c r="F5" s="1"/>
      <c r="G5" s="2"/>
    </row>
    <row r="6" spans="1:7" x14ac:dyDescent="0.25">
      <c r="A6" s="1"/>
      <c r="B6" s="1"/>
      <c r="C6" s="1"/>
      <c r="D6" s="1"/>
      <c r="E6" s="1"/>
      <c r="F6" s="1" t="s">
        <v>85</v>
      </c>
      <c r="G6" s="2">
        <v>5909.5</v>
      </c>
    </row>
    <row r="7" spans="1:7" x14ac:dyDescent="0.25">
      <c r="A7" s="1"/>
      <c r="B7" s="1"/>
      <c r="C7" s="1"/>
      <c r="D7" s="1"/>
      <c r="E7" s="1"/>
      <c r="F7" s="1" t="s">
        <v>86</v>
      </c>
      <c r="G7" s="2">
        <v>11250</v>
      </c>
    </row>
    <row r="8" spans="1:7" ht="15.75" thickBot="1" x14ac:dyDescent="0.3">
      <c r="A8" s="1"/>
      <c r="B8" s="1"/>
      <c r="C8" s="1"/>
      <c r="D8" s="1"/>
      <c r="E8" s="1"/>
      <c r="F8" s="1" t="s">
        <v>87</v>
      </c>
      <c r="G8" s="16">
        <v>550</v>
      </c>
    </row>
    <row r="9" spans="1:7" x14ac:dyDescent="0.25">
      <c r="A9" s="1"/>
      <c r="B9" s="1"/>
      <c r="C9" s="1"/>
      <c r="D9" s="1"/>
      <c r="E9" s="1" t="s">
        <v>88</v>
      </c>
      <c r="F9" s="1"/>
      <c r="G9" s="2">
        <f>ROUND(SUM(G5:G8),5)</f>
        <v>17709.5</v>
      </c>
    </row>
    <row r="10" spans="1:7" ht="30" customHeight="1" x14ac:dyDescent="0.25">
      <c r="A10" s="1"/>
      <c r="B10" s="1"/>
      <c r="C10" s="1"/>
      <c r="D10" s="1"/>
      <c r="E10" s="1" t="s">
        <v>89</v>
      </c>
      <c r="F10" s="1"/>
      <c r="G10" s="2">
        <v>8.9600000000000009</v>
      </c>
    </row>
    <row r="11" spans="1:7" x14ac:dyDescent="0.25">
      <c r="A11" s="1"/>
      <c r="B11" s="1"/>
      <c r="C11" s="1"/>
      <c r="D11" s="1"/>
      <c r="E11" s="1" t="s">
        <v>90</v>
      </c>
      <c r="F11" s="1"/>
      <c r="G11" s="2"/>
    </row>
    <row r="12" spans="1:7" x14ac:dyDescent="0.25">
      <c r="A12" s="1"/>
      <c r="B12" s="1"/>
      <c r="C12" s="1"/>
      <c r="D12" s="1"/>
      <c r="E12" s="1"/>
      <c r="F12" s="1" t="s">
        <v>91</v>
      </c>
      <c r="G12" s="2">
        <v>400</v>
      </c>
    </row>
    <row r="13" spans="1:7" x14ac:dyDescent="0.25">
      <c r="A13" s="1"/>
      <c r="B13" s="1"/>
      <c r="C13" s="1"/>
      <c r="D13" s="1"/>
      <c r="E13" s="1"/>
      <c r="F13" s="1" t="s">
        <v>92</v>
      </c>
      <c r="G13" s="2">
        <v>1200</v>
      </c>
    </row>
    <row r="14" spans="1:7" x14ac:dyDescent="0.25">
      <c r="A14" s="1"/>
      <c r="B14" s="1"/>
      <c r="C14" s="1"/>
      <c r="D14" s="1"/>
      <c r="E14" s="1"/>
      <c r="F14" s="1" t="s">
        <v>93</v>
      </c>
      <c r="G14" s="2">
        <v>450</v>
      </c>
    </row>
    <row r="15" spans="1:7" ht="15.75" thickBot="1" x14ac:dyDescent="0.3">
      <c r="A15" s="1"/>
      <c r="B15" s="1"/>
      <c r="C15" s="1"/>
      <c r="D15" s="1"/>
      <c r="E15" s="1"/>
      <c r="F15" s="1" t="s">
        <v>94</v>
      </c>
      <c r="G15" s="16">
        <v>50</v>
      </c>
    </row>
    <row r="16" spans="1:7" x14ac:dyDescent="0.25">
      <c r="A16" s="1"/>
      <c r="B16" s="1"/>
      <c r="C16" s="1"/>
      <c r="D16" s="1"/>
      <c r="E16" s="1" t="s">
        <v>95</v>
      </c>
      <c r="F16" s="1"/>
      <c r="G16" s="2">
        <f>ROUND(SUM(G11:G15),5)</f>
        <v>2100</v>
      </c>
    </row>
    <row r="17" spans="1:7" ht="30" customHeight="1" x14ac:dyDescent="0.25">
      <c r="A17" s="1"/>
      <c r="B17" s="1"/>
      <c r="C17" s="1"/>
      <c r="D17" s="1"/>
      <c r="E17" s="1" t="s">
        <v>96</v>
      </c>
      <c r="F17" s="1"/>
      <c r="G17" s="2"/>
    </row>
    <row r="18" spans="1:7" ht="15.75" thickBot="1" x14ac:dyDescent="0.3">
      <c r="A18" s="1"/>
      <c r="B18" s="1"/>
      <c r="C18" s="1"/>
      <c r="D18" s="1"/>
      <c r="E18" s="1"/>
      <c r="F18" s="1" t="s">
        <v>97</v>
      </c>
      <c r="G18" s="3">
        <v>3357.14</v>
      </c>
    </row>
    <row r="19" spans="1:7" ht="15.75" thickBot="1" x14ac:dyDescent="0.3">
      <c r="A19" s="1"/>
      <c r="B19" s="1"/>
      <c r="C19" s="1"/>
      <c r="D19" s="1"/>
      <c r="E19" s="1" t="s">
        <v>98</v>
      </c>
      <c r="F19" s="1"/>
      <c r="G19" s="4">
        <f>ROUND(SUM(G17:G18),5)</f>
        <v>3357.14</v>
      </c>
    </row>
    <row r="20" spans="1:7" ht="30" customHeight="1" thickBot="1" x14ac:dyDescent="0.3">
      <c r="A20" s="1"/>
      <c r="B20" s="1"/>
      <c r="C20" s="1"/>
      <c r="D20" s="1" t="s">
        <v>99</v>
      </c>
      <c r="E20" s="1"/>
      <c r="F20" s="1"/>
      <c r="G20" s="22">
        <f>ROUND(SUM(G3:G4)+SUM(G9:G10)+G16+G19,5)</f>
        <v>24075.599999999999</v>
      </c>
    </row>
    <row r="21" spans="1:7" ht="30" customHeight="1" x14ac:dyDescent="0.25">
      <c r="A21" s="1"/>
      <c r="B21" s="1"/>
      <c r="C21" s="1" t="s">
        <v>100</v>
      </c>
      <c r="D21" s="1"/>
      <c r="E21" s="1"/>
      <c r="F21" s="1"/>
      <c r="G21" s="2">
        <f>G20</f>
        <v>24075.599999999999</v>
      </c>
    </row>
    <row r="22" spans="1:7" ht="30" customHeight="1" x14ac:dyDescent="0.25">
      <c r="A22" s="1"/>
      <c r="B22" s="1"/>
      <c r="C22" s="1"/>
      <c r="D22" s="1" t="s">
        <v>101</v>
      </c>
      <c r="E22" s="1"/>
      <c r="F22" s="1"/>
      <c r="G22" s="2"/>
    </row>
    <row r="23" spans="1:7" x14ac:dyDescent="0.25">
      <c r="A23" s="1"/>
      <c r="B23" s="1"/>
      <c r="C23" s="1"/>
      <c r="D23" s="1"/>
      <c r="E23" s="1" t="s">
        <v>102</v>
      </c>
      <c r="F23" s="1"/>
      <c r="G23" s="2"/>
    </row>
    <row r="24" spans="1:7" ht="15.75" thickBot="1" x14ac:dyDescent="0.3">
      <c r="A24" s="1"/>
      <c r="B24" s="1"/>
      <c r="C24" s="1"/>
      <c r="D24" s="1"/>
      <c r="E24" s="1"/>
      <c r="F24" s="1" t="s">
        <v>103</v>
      </c>
      <c r="G24" s="16">
        <v>40.32</v>
      </c>
    </row>
    <row r="25" spans="1:7" x14ac:dyDescent="0.25">
      <c r="A25" s="1"/>
      <c r="B25" s="1"/>
      <c r="C25" s="1"/>
      <c r="D25" s="1"/>
      <c r="E25" s="1" t="s">
        <v>104</v>
      </c>
      <c r="F25" s="1"/>
      <c r="G25" s="2">
        <f>ROUND(SUM(G23:G24),5)</f>
        <v>40.32</v>
      </c>
    </row>
    <row r="26" spans="1:7" ht="30" customHeight="1" x14ac:dyDescent="0.25">
      <c r="A26" s="1"/>
      <c r="B26" s="1"/>
      <c r="C26" s="1"/>
      <c r="D26" s="1"/>
      <c r="E26" s="1" t="s">
        <v>105</v>
      </c>
      <c r="F26" s="1"/>
      <c r="G26" s="2"/>
    </row>
    <row r="27" spans="1:7" ht="15.75" thickBot="1" x14ac:dyDescent="0.3">
      <c r="A27" s="1"/>
      <c r="B27" s="1"/>
      <c r="C27" s="1"/>
      <c r="D27" s="1"/>
      <c r="E27" s="1"/>
      <c r="F27" s="1" t="s">
        <v>106</v>
      </c>
      <c r="G27" s="16">
        <v>2333.3200000000002</v>
      </c>
    </row>
    <row r="28" spans="1:7" x14ac:dyDescent="0.25">
      <c r="A28" s="1"/>
      <c r="B28" s="1"/>
      <c r="C28" s="1"/>
      <c r="D28" s="1"/>
      <c r="E28" s="1" t="s">
        <v>107</v>
      </c>
      <c r="F28" s="1"/>
      <c r="G28" s="2">
        <f>ROUND(SUM(G26:G27),5)</f>
        <v>2333.3200000000002</v>
      </c>
    </row>
    <row r="29" spans="1:7" ht="30" customHeight="1" x14ac:dyDescent="0.25">
      <c r="A29" s="1"/>
      <c r="B29" s="1"/>
      <c r="C29" s="1"/>
      <c r="D29" s="1"/>
      <c r="E29" s="1" t="s">
        <v>108</v>
      </c>
      <c r="F29" s="1"/>
      <c r="G29" s="2"/>
    </row>
    <row r="30" spans="1:7" x14ac:dyDescent="0.25">
      <c r="A30" s="1"/>
      <c r="B30" s="1"/>
      <c r="C30" s="1"/>
      <c r="D30" s="1"/>
      <c r="E30" s="1"/>
      <c r="F30" s="1" t="s">
        <v>109</v>
      </c>
      <c r="G30" s="2">
        <v>-4.12</v>
      </c>
    </row>
    <row r="31" spans="1:7" x14ac:dyDescent="0.25">
      <c r="A31" s="1"/>
      <c r="B31" s="1"/>
      <c r="C31" s="1"/>
      <c r="D31" s="1"/>
      <c r="E31" s="1"/>
      <c r="F31" s="1" t="s">
        <v>110</v>
      </c>
      <c r="G31" s="2">
        <v>113.1</v>
      </c>
    </row>
    <row r="32" spans="1:7" ht="15.75" thickBot="1" x14ac:dyDescent="0.3">
      <c r="A32" s="1"/>
      <c r="B32" s="1"/>
      <c r="C32" s="1"/>
      <c r="D32" s="1"/>
      <c r="E32" s="1"/>
      <c r="F32" s="1" t="s">
        <v>111</v>
      </c>
      <c r="G32" s="16">
        <v>457.27</v>
      </c>
    </row>
    <row r="33" spans="1:7" x14ac:dyDescent="0.25">
      <c r="A33" s="1"/>
      <c r="B33" s="1"/>
      <c r="C33" s="1"/>
      <c r="D33" s="1"/>
      <c r="E33" s="1" t="s">
        <v>112</v>
      </c>
      <c r="F33" s="1"/>
      <c r="G33" s="2">
        <f>ROUND(SUM(G29:G32),5)</f>
        <v>566.25</v>
      </c>
    </row>
    <row r="34" spans="1:7" ht="30" customHeight="1" x14ac:dyDescent="0.25">
      <c r="A34" s="1"/>
      <c r="B34" s="1"/>
      <c r="C34" s="1"/>
      <c r="D34" s="1"/>
      <c r="E34" s="1" t="s">
        <v>113</v>
      </c>
      <c r="F34" s="1"/>
      <c r="G34" s="2">
        <v>2819.01</v>
      </c>
    </row>
    <row r="35" spans="1:7" x14ac:dyDescent="0.25">
      <c r="A35" s="1"/>
      <c r="B35" s="1"/>
      <c r="C35" s="1"/>
      <c r="D35" s="1"/>
      <c r="E35" s="1" t="s">
        <v>114</v>
      </c>
      <c r="F35" s="1"/>
      <c r="G35" s="2"/>
    </row>
    <row r="36" spans="1:7" ht="15.75" thickBot="1" x14ac:dyDescent="0.3">
      <c r="A36" s="1"/>
      <c r="B36" s="1"/>
      <c r="C36" s="1"/>
      <c r="D36" s="1"/>
      <c r="E36" s="1"/>
      <c r="F36" s="1" t="s">
        <v>97</v>
      </c>
      <c r="G36" s="16">
        <v>1736.45</v>
      </c>
    </row>
    <row r="37" spans="1:7" x14ac:dyDescent="0.25">
      <c r="A37" s="1"/>
      <c r="B37" s="1"/>
      <c r="C37" s="1"/>
      <c r="D37" s="1"/>
      <c r="E37" s="1" t="s">
        <v>115</v>
      </c>
      <c r="F37" s="1"/>
      <c r="G37" s="2">
        <f>ROUND(SUM(G35:G36),5)</f>
        <v>1736.45</v>
      </c>
    </row>
    <row r="38" spans="1:7" ht="30" customHeight="1" x14ac:dyDescent="0.25">
      <c r="A38" s="1"/>
      <c r="B38" s="1"/>
      <c r="C38" s="1"/>
      <c r="D38" s="1"/>
      <c r="E38" s="1" t="s">
        <v>116</v>
      </c>
      <c r="F38" s="1"/>
      <c r="G38" s="2">
        <v>1125</v>
      </c>
    </row>
    <row r="39" spans="1:7" x14ac:dyDescent="0.25">
      <c r="A39" s="1"/>
      <c r="B39" s="1"/>
      <c r="C39" s="1"/>
      <c r="D39" s="1"/>
      <c r="E39" s="1" t="s">
        <v>117</v>
      </c>
      <c r="F39" s="1"/>
      <c r="G39" s="2">
        <v>714.87</v>
      </c>
    </row>
    <row r="40" spans="1:7" x14ac:dyDescent="0.25">
      <c r="A40" s="1"/>
      <c r="B40" s="1"/>
      <c r="C40" s="1"/>
      <c r="D40" s="1"/>
      <c r="E40" s="1" t="s">
        <v>118</v>
      </c>
      <c r="F40" s="1"/>
      <c r="G40" s="2">
        <v>6733.78</v>
      </c>
    </row>
    <row r="41" spans="1:7" x14ac:dyDescent="0.25">
      <c r="A41" s="1"/>
      <c r="B41" s="1"/>
      <c r="C41" s="1"/>
      <c r="D41" s="1"/>
      <c r="E41" s="1" t="s">
        <v>119</v>
      </c>
      <c r="F41" s="1"/>
      <c r="G41" s="2">
        <v>19.13</v>
      </c>
    </row>
    <row r="42" spans="1:7" x14ac:dyDescent="0.25">
      <c r="A42" s="1"/>
      <c r="B42" s="1"/>
      <c r="C42" s="1"/>
      <c r="D42" s="1"/>
      <c r="E42" s="1" t="s">
        <v>120</v>
      </c>
      <c r="F42" s="1"/>
      <c r="G42" s="2">
        <v>1262.25</v>
      </c>
    </row>
    <row r="43" spans="1:7" x14ac:dyDescent="0.25">
      <c r="A43" s="1"/>
      <c r="B43" s="1"/>
      <c r="C43" s="1"/>
      <c r="D43" s="1"/>
      <c r="E43" s="1" t="s">
        <v>121</v>
      </c>
      <c r="F43" s="1"/>
      <c r="G43" s="2"/>
    </row>
    <row r="44" spans="1:7" ht="15.75" thickBot="1" x14ac:dyDescent="0.3">
      <c r="A44" s="1"/>
      <c r="B44" s="1"/>
      <c r="C44" s="1"/>
      <c r="D44" s="1"/>
      <c r="E44" s="1"/>
      <c r="F44" s="1" t="s">
        <v>122</v>
      </c>
      <c r="G44" s="16">
        <v>424.8</v>
      </c>
    </row>
    <row r="45" spans="1:7" x14ac:dyDescent="0.25">
      <c r="A45" s="1"/>
      <c r="B45" s="1"/>
      <c r="C45" s="1"/>
      <c r="D45" s="1"/>
      <c r="E45" s="1" t="s">
        <v>123</v>
      </c>
      <c r="F45" s="1"/>
      <c r="G45" s="2">
        <f>ROUND(SUM(G43:G44),5)</f>
        <v>424.8</v>
      </c>
    </row>
    <row r="46" spans="1:7" ht="30" customHeight="1" x14ac:dyDescent="0.25">
      <c r="A46" s="1"/>
      <c r="B46" s="1"/>
      <c r="C46" s="1"/>
      <c r="D46" s="1"/>
      <c r="E46" s="1" t="s">
        <v>124</v>
      </c>
      <c r="F46" s="1"/>
      <c r="G46" s="2">
        <v>340.8</v>
      </c>
    </row>
    <row r="47" spans="1:7" x14ac:dyDescent="0.25">
      <c r="A47" s="1"/>
      <c r="B47" s="1"/>
      <c r="C47" s="1"/>
      <c r="D47" s="1"/>
      <c r="E47" s="1" t="s">
        <v>125</v>
      </c>
      <c r="F47" s="1"/>
      <c r="G47" s="2"/>
    </row>
    <row r="48" spans="1:7" ht="15.75" thickBot="1" x14ac:dyDescent="0.3">
      <c r="A48" s="1"/>
      <c r="B48" s="1"/>
      <c r="C48" s="1"/>
      <c r="D48" s="1"/>
      <c r="E48" s="1"/>
      <c r="F48" s="1" t="s">
        <v>126</v>
      </c>
      <c r="G48" s="16">
        <v>280</v>
      </c>
    </row>
    <row r="49" spans="1:7" x14ac:dyDescent="0.25">
      <c r="A49" s="1"/>
      <c r="B49" s="1"/>
      <c r="C49" s="1"/>
      <c r="D49" s="1"/>
      <c r="E49" s="1" t="s">
        <v>127</v>
      </c>
      <c r="F49" s="1"/>
      <c r="G49" s="2">
        <f>ROUND(SUM(G47:G48),5)</f>
        <v>280</v>
      </c>
    </row>
    <row r="50" spans="1:7" ht="30" customHeight="1" thickBot="1" x14ac:dyDescent="0.3">
      <c r="A50" s="1"/>
      <c r="B50" s="1"/>
      <c r="C50" s="1"/>
      <c r="D50" s="1"/>
      <c r="E50" s="1" t="s">
        <v>128</v>
      </c>
      <c r="F50" s="1"/>
      <c r="G50" s="3">
        <v>2779</v>
      </c>
    </row>
    <row r="51" spans="1:7" ht="15.75" thickBot="1" x14ac:dyDescent="0.3">
      <c r="A51" s="1"/>
      <c r="B51" s="1"/>
      <c r="C51" s="1"/>
      <c r="D51" s="1" t="s">
        <v>129</v>
      </c>
      <c r="E51" s="1"/>
      <c r="F51" s="1"/>
      <c r="G51" s="4">
        <f>ROUND(G22+G25+G28+SUM(G33:G34)+SUM(G37:G42)+SUM(G45:G46)+SUM(G49:G50),5)</f>
        <v>21174.98</v>
      </c>
    </row>
    <row r="52" spans="1:7" ht="30" customHeight="1" thickBot="1" x14ac:dyDescent="0.3">
      <c r="A52" s="1"/>
      <c r="B52" s="1" t="s">
        <v>130</v>
      </c>
      <c r="C52" s="1"/>
      <c r="D52" s="1"/>
      <c r="E52" s="1"/>
      <c r="F52" s="1"/>
      <c r="G52" s="4">
        <f>ROUND(G2+G21-G51,5)</f>
        <v>2900.62</v>
      </c>
    </row>
    <row r="53" spans="1:7" s="6" customFormat="1" ht="30" customHeight="1" thickBot="1" x14ac:dyDescent="0.25">
      <c r="A53" s="1" t="s">
        <v>131</v>
      </c>
      <c r="B53" s="1"/>
      <c r="C53" s="1"/>
      <c r="D53" s="1"/>
      <c r="E53" s="1"/>
      <c r="F53" s="1"/>
      <c r="G53" s="5">
        <f>G52</f>
        <v>2900.62</v>
      </c>
    </row>
    <row r="54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9:49 PM
&amp;"Arial,Bold"&amp;8 05/01/16
&amp;"Arial,Bold"&amp;8 Accrual Basis&amp;C&amp;"Arial,Bold"&amp;12 NACOLE
&amp;"Arial,Bold"&amp;14 Income Statement
&amp;"Arial,Bold"&amp;10 April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1" customWidth="1"/>
    <col min="4" max="4" width="27.28515625" style="11" customWidth="1"/>
    <col min="5" max="5" width="11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5" style="11" bestFit="1" customWidth="1"/>
    <col min="10" max="10" width="2.28515625" style="11" customWidth="1"/>
    <col min="11" max="11" width="24.5703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8.42578125" style="11" bestFit="1" customWidth="1"/>
    <col min="16" max="16" width="2.28515625" style="11" customWidth="1"/>
    <col min="17" max="17" width="8.42578125" style="11" bestFit="1" customWidth="1"/>
  </cols>
  <sheetData>
    <row r="1" spans="1:17" s="9" customFormat="1" ht="15.75" thickBot="1" x14ac:dyDescent="0.3">
      <c r="A1" s="20"/>
      <c r="B1" s="20"/>
      <c r="C1" s="20"/>
      <c r="D1" s="20"/>
      <c r="E1" s="8" t="s">
        <v>9</v>
      </c>
      <c r="F1" s="20"/>
      <c r="G1" s="8" t="s">
        <v>10</v>
      </c>
      <c r="H1" s="20"/>
      <c r="I1" s="8" t="s">
        <v>11</v>
      </c>
      <c r="J1" s="20"/>
      <c r="K1" s="8" t="s">
        <v>12</v>
      </c>
      <c r="L1" s="20"/>
      <c r="M1" s="8" t="s">
        <v>13</v>
      </c>
      <c r="N1" s="20"/>
      <c r="O1" s="8" t="s">
        <v>14</v>
      </c>
      <c r="P1" s="20"/>
      <c r="Q1" s="8" t="s">
        <v>15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7"/>
      <c r="N2" s="1"/>
      <c r="O2" s="12"/>
      <c r="P2" s="1"/>
      <c r="Q2" s="12">
        <v>49545.52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7"/>
      <c r="N3" s="1"/>
      <c r="O3" s="12"/>
      <c r="P3" s="1"/>
      <c r="Q3" s="12"/>
    </row>
    <row r="4" spans="1:17" x14ac:dyDescent="0.25">
      <c r="A4" s="1"/>
      <c r="B4" s="1"/>
      <c r="C4" s="1"/>
      <c r="D4" s="1" t="s">
        <v>3</v>
      </c>
      <c r="E4" s="1"/>
      <c r="F4" s="1"/>
      <c r="G4" s="13"/>
      <c r="H4" s="1"/>
      <c r="I4" s="1"/>
      <c r="J4" s="1"/>
      <c r="K4" s="1"/>
      <c r="L4" s="1"/>
      <c r="M4" s="17"/>
      <c r="N4" s="1"/>
      <c r="O4" s="12"/>
      <c r="P4" s="1"/>
      <c r="Q4" s="12"/>
    </row>
    <row r="5" spans="1:17" x14ac:dyDescent="0.25">
      <c r="A5" s="14"/>
      <c r="B5" s="14"/>
      <c r="C5" s="14"/>
      <c r="D5" s="14"/>
      <c r="E5" s="14" t="s">
        <v>19</v>
      </c>
      <c r="F5" s="14"/>
      <c r="G5" s="15">
        <v>42459</v>
      </c>
      <c r="H5" s="14"/>
      <c r="I5" s="14" t="s">
        <v>24</v>
      </c>
      <c r="J5" s="14"/>
      <c r="K5" s="14" t="s">
        <v>52</v>
      </c>
      <c r="L5" s="14"/>
      <c r="M5" s="18" t="s">
        <v>16</v>
      </c>
      <c r="N5" s="14"/>
      <c r="O5" s="2">
        <v>-200.92</v>
      </c>
      <c r="P5" s="14"/>
      <c r="Q5" s="2">
        <f t="shared" ref="Q5:Q36" si="0">ROUND(Q4+O5,5)</f>
        <v>-200.92</v>
      </c>
    </row>
    <row r="6" spans="1:17" x14ac:dyDescent="0.25">
      <c r="A6" s="14"/>
      <c r="B6" s="14"/>
      <c r="C6" s="14"/>
      <c r="D6" s="14"/>
      <c r="E6" s="14" t="s">
        <v>20</v>
      </c>
      <c r="F6" s="14"/>
      <c r="G6" s="15">
        <v>42461</v>
      </c>
      <c r="H6" s="14"/>
      <c r="I6" s="14" t="s">
        <v>25</v>
      </c>
      <c r="J6" s="14"/>
      <c r="K6" s="14" t="s">
        <v>53</v>
      </c>
      <c r="L6" s="14"/>
      <c r="M6" s="18" t="s">
        <v>16</v>
      </c>
      <c r="N6" s="14"/>
      <c r="O6" s="2">
        <v>-2550</v>
      </c>
      <c r="P6" s="14"/>
      <c r="Q6" s="2">
        <f t="shared" si="0"/>
        <v>-2750.92</v>
      </c>
    </row>
    <row r="7" spans="1:17" x14ac:dyDescent="0.25">
      <c r="A7" s="14"/>
      <c r="B7" s="14"/>
      <c r="C7" s="14"/>
      <c r="D7" s="14"/>
      <c r="E7" s="14" t="s">
        <v>20</v>
      </c>
      <c r="F7" s="14"/>
      <c r="G7" s="15">
        <v>42461</v>
      </c>
      <c r="H7" s="14"/>
      <c r="I7" s="14" t="s">
        <v>26</v>
      </c>
      <c r="J7" s="14"/>
      <c r="K7" s="14" t="s">
        <v>54</v>
      </c>
      <c r="L7" s="14"/>
      <c r="M7" s="18" t="s">
        <v>16</v>
      </c>
      <c r="N7" s="14"/>
      <c r="O7" s="2">
        <v>-30.33</v>
      </c>
      <c r="P7" s="14"/>
      <c r="Q7" s="2">
        <f t="shared" si="0"/>
        <v>-2781.25</v>
      </c>
    </row>
    <row r="8" spans="1:17" x14ac:dyDescent="0.25">
      <c r="A8" s="14"/>
      <c r="B8" s="14"/>
      <c r="C8" s="14"/>
      <c r="D8" s="14"/>
      <c r="E8" s="14" t="s">
        <v>20</v>
      </c>
      <c r="F8" s="14"/>
      <c r="G8" s="15">
        <v>42461</v>
      </c>
      <c r="H8" s="14"/>
      <c r="I8" s="14"/>
      <c r="J8" s="14"/>
      <c r="K8" s="14" t="s">
        <v>54</v>
      </c>
      <c r="L8" s="14"/>
      <c r="M8" s="18" t="s">
        <v>16</v>
      </c>
      <c r="N8" s="14"/>
      <c r="O8" s="2">
        <v>-30</v>
      </c>
      <c r="P8" s="14"/>
      <c r="Q8" s="2">
        <f t="shared" si="0"/>
        <v>-2811.25</v>
      </c>
    </row>
    <row r="9" spans="1:17" x14ac:dyDescent="0.25">
      <c r="A9" s="14"/>
      <c r="B9" s="14"/>
      <c r="C9" s="14"/>
      <c r="D9" s="14"/>
      <c r="E9" s="14" t="s">
        <v>20</v>
      </c>
      <c r="F9" s="14"/>
      <c r="G9" s="15">
        <v>42464</v>
      </c>
      <c r="H9" s="14"/>
      <c r="I9" s="14" t="s">
        <v>27</v>
      </c>
      <c r="J9" s="14"/>
      <c r="K9" s="14" t="s">
        <v>55</v>
      </c>
      <c r="L9" s="14"/>
      <c r="M9" s="18" t="s">
        <v>16</v>
      </c>
      <c r="N9" s="14"/>
      <c r="O9" s="2">
        <v>-19.95</v>
      </c>
      <c r="P9" s="14"/>
      <c r="Q9" s="2">
        <f t="shared" si="0"/>
        <v>-2831.2</v>
      </c>
    </row>
    <row r="10" spans="1:17" x14ac:dyDescent="0.25">
      <c r="A10" s="14"/>
      <c r="B10" s="14"/>
      <c r="C10" s="14"/>
      <c r="D10" s="14"/>
      <c r="E10" s="14" t="s">
        <v>20</v>
      </c>
      <c r="F10" s="14"/>
      <c r="G10" s="15">
        <v>42465</v>
      </c>
      <c r="H10" s="14"/>
      <c r="I10" s="14"/>
      <c r="J10" s="14"/>
      <c r="K10" s="14" t="s">
        <v>56</v>
      </c>
      <c r="L10" s="14"/>
      <c r="M10" s="18" t="s">
        <v>16</v>
      </c>
      <c r="N10" s="14"/>
      <c r="O10" s="2">
        <v>-3500</v>
      </c>
      <c r="P10" s="14"/>
      <c r="Q10" s="2">
        <f t="shared" si="0"/>
        <v>-6331.2</v>
      </c>
    </row>
    <row r="11" spans="1:17" x14ac:dyDescent="0.25">
      <c r="A11" s="14"/>
      <c r="B11" s="14"/>
      <c r="C11" s="14"/>
      <c r="D11" s="14"/>
      <c r="E11" s="14" t="s">
        <v>20</v>
      </c>
      <c r="F11" s="14"/>
      <c r="G11" s="15">
        <v>42465</v>
      </c>
      <c r="H11" s="14"/>
      <c r="I11" s="14" t="s">
        <v>28</v>
      </c>
      <c r="J11" s="14"/>
      <c r="K11" s="14" t="s">
        <v>57</v>
      </c>
      <c r="L11" s="14"/>
      <c r="M11" s="18" t="s">
        <v>16</v>
      </c>
      <c r="N11" s="14"/>
      <c r="O11" s="2">
        <v>-1125</v>
      </c>
      <c r="P11" s="14"/>
      <c r="Q11" s="2">
        <f t="shared" si="0"/>
        <v>-7456.2</v>
      </c>
    </row>
    <row r="12" spans="1:17" x14ac:dyDescent="0.25">
      <c r="A12" s="14"/>
      <c r="B12" s="14"/>
      <c r="C12" s="14"/>
      <c r="D12" s="14"/>
      <c r="E12" s="14" t="s">
        <v>20</v>
      </c>
      <c r="F12" s="14"/>
      <c r="G12" s="15">
        <v>42465</v>
      </c>
      <c r="H12" s="14"/>
      <c r="I12" s="14"/>
      <c r="J12" s="14"/>
      <c r="K12" s="14" t="s">
        <v>58</v>
      </c>
      <c r="L12" s="14"/>
      <c r="M12" s="18" t="s">
        <v>16</v>
      </c>
      <c r="N12" s="14"/>
      <c r="O12" s="2">
        <v>-854.2</v>
      </c>
      <c r="P12" s="14"/>
      <c r="Q12" s="2">
        <f t="shared" si="0"/>
        <v>-8310.4</v>
      </c>
    </row>
    <row r="13" spans="1:17" x14ac:dyDescent="0.25">
      <c r="A13" s="14"/>
      <c r="B13" s="14"/>
      <c r="C13" s="14"/>
      <c r="D13" s="14"/>
      <c r="E13" s="14" t="s">
        <v>20</v>
      </c>
      <c r="F13" s="14"/>
      <c r="G13" s="15">
        <v>42465</v>
      </c>
      <c r="H13" s="14"/>
      <c r="I13" s="14"/>
      <c r="J13" s="14"/>
      <c r="K13" s="14" t="s">
        <v>59</v>
      </c>
      <c r="L13" s="14"/>
      <c r="M13" s="18" t="s">
        <v>16</v>
      </c>
      <c r="N13" s="14"/>
      <c r="O13" s="2">
        <v>-409.2</v>
      </c>
      <c r="P13" s="14"/>
      <c r="Q13" s="2">
        <f t="shared" si="0"/>
        <v>-8719.6</v>
      </c>
    </row>
    <row r="14" spans="1:17" x14ac:dyDescent="0.25">
      <c r="A14" s="14"/>
      <c r="B14" s="14"/>
      <c r="C14" s="14"/>
      <c r="D14" s="14"/>
      <c r="E14" s="14" t="s">
        <v>20</v>
      </c>
      <c r="F14" s="14"/>
      <c r="G14" s="15">
        <v>42465</v>
      </c>
      <c r="H14" s="14"/>
      <c r="I14" s="14"/>
      <c r="J14" s="14"/>
      <c r="K14" s="14" t="s">
        <v>60</v>
      </c>
      <c r="L14" s="14"/>
      <c r="M14" s="18" t="s">
        <v>16</v>
      </c>
      <c r="N14" s="14"/>
      <c r="O14" s="2">
        <v>-280</v>
      </c>
      <c r="P14" s="14"/>
      <c r="Q14" s="2">
        <f t="shared" si="0"/>
        <v>-8999.6</v>
      </c>
    </row>
    <row r="15" spans="1:17" x14ac:dyDescent="0.25">
      <c r="A15" s="14"/>
      <c r="B15" s="14"/>
      <c r="C15" s="14"/>
      <c r="D15" s="14"/>
      <c r="E15" s="14" t="s">
        <v>20</v>
      </c>
      <c r="F15" s="14"/>
      <c r="G15" s="15">
        <v>42466</v>
      </c>
      <c r="H15" s="14"/>
      <c r="I15" s="14"/>
      <c r="J15" s="14"/>
      <c r="K15" s="14" t="s">
        <v>61</v>
      </c>
      <c r="L15" s="14"/>
      <c r="M15" s="18" t="s">
        <v>16</v>
      </c>
      <c r="N15" s="14"/>
      <c r="O15" s="2">
        <v>-986.08</v>
      </c>
      <c r="P15" s="14"/>
      <c r="Q15" s="2">
        <f t="shared" si="0"/>
        <v>-9985.68</v>
      </c>
    </row>
    <row r="16" spans="1:17" x14ac:dyDescent="0.25">
      <c r="A16" s="14"/>
      <c r="B16" s="14"/>
      <c r="C16" s="14"/>
      <c r="D16" s="14"/>
      <c r="E16" s="14" t="s">
        <v>20</v>
      </c>
      <c r="F16" s="14"/>
      <c r="G16" s="15">
        <v>42466</v>
      </c>
      <c r="H16" s="14"/>
      <c r="I16" s="14"/>
      <c r="J16" s="14"/>
      <c r="K16" s="14" t="s">
        <v>62</v>
      </c>
      <c r="L16" s="14"/>
      <c r="M16" s="18" t="s">
        <v>16</v>
      </c>
      <c r="N16" s="14"/>
      <c r="O16" s="2">
        <v>-257.51</v>
      </c>
      <c r="P16" s="14"/>
      <c r="Q16" s="2">
        <f t="shared" si="0"/>
        <v>-10243.19</v>
      </c>
    </row>
    <row r="17" spans="1:17" x14ac:dyDescent="0.25">
      <c r="A17" s="14"/>
      <c r="B17" s="14"/>
      <c r="C17" s="14"/>
      <c r="D17" s="14"/>
      <c r="E17" s="14" t="s">
        <v>20</v>
      </c>
      <c r="F17" s="14"/>
      <c r="G17" s="15">
        <v>42466</v>
      </c>
      <c r="H17" s="14"/>
      <c r="I17" s="14"/>
      <c r="J17" s="14"/>
      <c r="K17" s="14" t="s">
        <v>54</v>
      </c>
      <c r="L17" s="14"/>
      <c r="M17" s="18" t="s">
        <v>16</v>
      </c>
      <c r="N17" s="14"/>
      <c r="O17" s="2">
        <v>-49.06</v>
      </c>
      <c r="P17" s="14"/>
      <c r="Q17" s="2">
        <f t="shared" si="0"/>
        <v>-10292.25</v>
      </c>
    </row>
    <row r="18" spans="1:17" x14ac:dyDescent="0.25">
      <c r="A18" s="14"/>
      <c r="B18" s="14"/>
      <c r="C18" s="14"/>
      <c r="D18" s="14"/>
      <c r="E18" s="14" t="s">
        <v>20</v>
      </c>
      <c r="F18" s="14"/>
      <c r="G18" s="15">
        <v>42466</v>
      </c>
      <c r="H18" s="14"/>
      <c r="I18" s="14"/>
      <c r="J18" s="14"/>
      <c r="K18" s="14" t="s">
        <v>53</v>
      </c>
      <c r="L18" s="14"/>
      <c r="M18" s="18" t="s">
        <v>16</v>
      </c>
      <c r="N18" s="14"/>
      <c r="O18" s="2">
        <v>-30</v>
      </c>
      <c r="P18" s="14"/>
      <c r="Q18" s="2">
        <f t="shared" si="0"/>
        <v>-10322.25</v>
      </c>
    </row>
    <row r="19" spans="1:17" x14ac:dyDescent="0.25">
      <c r="A19" s="14"/>
      <c r="B19" s="14"/>
      <c r="C19" s="14"/>
      <c r="D19" s="14"/>
      <c r="E19" s="14" t="s">
        <v>20</v>
      </c>
      <c r="F19" s="14"/>
      <c r="G19" s="15">
        <v>42466</v>
      </c>
      <c r="H19" s="14"/>
      <c r="I19" s="14"/>
      <c r="J19" s="14"/>
      <c r="K19" s="14" t="s">
        <v>55</v>
      </c>
      <c r="L19" s="14"/>
      <c r="M19" s="18" t="s">
        <v>16</v>
      </c>
      <c r="N19" s="14"/>
      <c r="O19" s="2">
        <v>-14.9</v>
      </c>
      <c r="P19" s="14"/>
      <c r="Q19" s="2">
        <f t="shared" si="0"/>
        <v>-10337.15</v>
      </c>
    </row>
    <row r="20" spans="1:17" x14ac:dyDescent="0.25">
      <c r="A20" s="14"/>
      <c r="B20" s="14"/>
      <c r="C20" s="14"/>
      <c r="D20" s="14"/>
      <c r="E20" s="14" t="s">
        <v>20</v>
      </c>
      <c r="F20" s="14"/>
      <c r="G20" s="15">
        <v>42467</v>
      </c>
      <c r="H20" s="14"/>
      <c r="I20" s="14"/>
      <c r="J20" s="14"/>
      <c r="K20" s="14" t="s">
        <v>63</v>
      </c>
      <c r="L20" s="14"/>
      <c r="M20" s="18" t="s">
        <v>16</v>
      </c>
      <c r="N20" s="14"/>
      <c r="O20" s="2">
        <v>-116.25</v>
      </c>
      <c r="P20" s="14"/>
      <c r="Q20" s="2">
        <f t="shared" si="0"/>
        <v>-10453.4</v>
      </c>
    </row>
    <row r="21" spans="1:17" x14ac:dyDescent="0.25">
      <c r="A21" s="14"/>
      <c r="B21" s="14"/>
      <c r="C21" s="14"/>
      <c r="D21" s="14"/>
      <c r="E21" s="14" t="s">
        <v>20</v>
      </c>
      <c r="F21" s="14"/>
      <c r="G21" s="15">
        <v>42467</v>
      </c>
      <c r="H21" s="14"/>
      <c r="I21" s="14"/>
      <c r="J21" s="14"/>
      <c r="K21" s="14" t="s">
        <v>54</v>
      </c>
      <c r="L21" s="14"/>
      <c r="M21" s="18" t="s">
        <v>16</v>
      </c>
      <c r="N21" s="14"/>
      <c r="O21" s="2">
        <v>-36.75</v>
      </c>
      <c r="P21" s="14"/>
      <c r="Q21" s="2">
        <f t="shared" si="0"/>
        <v>-10490.15</v>
      </c>
    </row>
    <row r="22" spans="1:17" x14ac:dyDescent="0.25">
      <c r="A22" s="14"/>
      <c r="B22" s="14"/>
      <c r="C22" s="14"/>
      <c r="D22" s="14"/>
      <c r="E22" s="14" t="s">
        <v>20</v>
      </c>
      <c r="F22" s="14"/>
      <c r="G22" s="15">
        <v>42468</v>
      </c>
      <c r="H22" s="14"/>
      <c r="I22" s="14"/>
      <c r="J22" s="14"/>
      <c r="K22" s="14" t="s">
        <v>64</v>
      </c>
      <c r="L22" s="14"/>
      <c r="M22" s="18" t="s">
        <v>16</v>
      </c>
      <c r="N22" s="14"/>
      <c r="O22" s="2">
        <v>-45</v>
      </c>
      <c r="P22" s="14"/>
      <c r="Q22" s="2">
        <f t="shared" si="0"/>
        <v>-10535.15</v>
      </c>
    </row>
    <row r="23" spans="1:17" x14ac:dyDescent="0.25">
      <c r="A23" s="14"/>
      <c r="B23" s="14"/>
      <c r="C23" s="14"/>
      <c r="D23" s="14"/>
      <c r="E23" s="14" t="s">
        <v>20</v>
      </c>
      <c r="F23" s="14"/>
      <c r="G23" s="15">
        <v>42471</v>
      </c>
      <c r="H23" s="14"/>
      <c r="I23" s="14" t="s">
        <v>29</v>
      </c>
      <c r="J23" s="14"/>
      <c r="K23" s="14" t="s">
        <v>65</v>
      </c>
      <c r="L23" s="14"/>
      <c r="M23" s="18" t="s">
        <v>16</v>
      </c>
      <c r="N23" s="14"/>
      <c r="O23" s="2">
        <v>-290.8</v>
      </c>
      <c r="P23" s="14"/>
      <c r="Q23" s="2">
        <f t="shared" si="0"/>
        <v>-10825.95</v>
      </c>
    </row>
    <row r="24" spans="1:17" x14ac:dyDescent="0.25">
      <c r="A24" s="14"/>
      <c r="B24" s="14"/>
      <c r="C24" s="14"/>
      <c r="D24" s="14"/>
      <c r="E24" s="14" t="s">
        <v>20</v>
      </c>
      <c r="F24" s="14"/>
      <c r="G24" s="15">
        <v>42471</v>
      </c>
      <c r="H24" s="14"/>
      <c r="I24" s="14" t="s">
        <v>30</v>
      </c>
      <c r="J24" s="14"/>
      <c r="K24" s="14" t="s">
        <v>55</v>
      </c>
      <c r="L24" s="14"/>
      <c r="M24" s="18" t="s">
        <v>16</v>
      </c>
      <c r="N24" s="14"/>
      <c r="O24" s="2">
        <v>-22.9</v>
      </c>
      <c r="P24" s="14"/>
      <c r="Q24" s="2">
        <f t="shared" si="0"/>
        <v>-10848.85</v>
      </c>
    </row>
    <row r="25" spans="1:17" x14ac:dyDescent="0.25">
      <c r="A25" s="14"/>
      <c r="B25" s="14"/>
      <c r="C25" s="14"/>
      <c r="D25" s="14"/>
      <c r="E25" s="14" t="s">
        <v>20</v>
      </c>
      <c r="F25" s="14"/>
      <c r="G25" s="15">
        <v>42471</v>
      </c>
      <c r="H25" s="14"/>
      <c r="I25" s="14" t="s">
        <v>31</v>
      </c>
      <c r="J25" s="14"/>
      <c r="K25" s="14" t="s">
        <v>54</v>
      </c>
      <c r="L25" s="14"/>
      <c r="M25" s="18" t="s">
        <v>16</v>
      </c>
      <c r="N25" s="14"/>
      <c r="O25" s="2">
        <v>-19.329999999999998</v>
      </c>
      <c r="P25" s="14"/>
      <c r="Q25" s="2">
        <f t="shared" si="0"/>
        <v>-10868.18</v>
      </c>
    </row>
    <row r="26" spans="1:17" x14ac:dyDescent="0.25">
      <c r="A26" s="14"/>
      <c r="B26" s="14"/>
      <c r="C26" s="14"/>
      <c r="D26" s="14"/>
      <c r="E26" s="14" t="s">
        <v>20</v>
      </c>
      <c r="F26" s="14"/>
      <c r="G26" s="15">
        <v>42472</v>
      </c>
      <c r="H26" s="14"/>
      <c r="I26" s="14" t="s">
        <v>32</v>
      </c>
      <c r="J26" s="14"/>
      <c r="K26" s="14" t="s">
        <v>64</v>
      </c>
      <c r="L26" s="14"/>
      <c r="M26" s="18" t="s">
        <v>16</v>
      </c>
      <c r="N26" s="14"/>
      <c r="O26" s="2">
        <v>-191.98</v>
      </c>
      <c r="P26" s="14"/>
      <c r="Q26" s="2">
        <f t="shared" si="0"/>
        <v>-11060.16</v>
      </c>
    </row>
    <row r="27" spans="1:17" x14ac:dyDescent="0.25">
      <c r="A27" s="14"/>
      <c r="B27" s="14"/>
      <c r="C27" s="14"/>
      <c r="D27" s="14"/>
      <c r="E27" s="14" t="s">
        <v>20</v>
      </c>
      <c r="F27" s="14"/>
      <c r="G27" s="15">
        <v>42472</v>
      </c>
      <c r="H27" s="14"/>
      <c r="I27" s="14" t="s">
        <v>33</v>
      </c>
      <c r="J27" s="14"/>
      <c r="K27" s="14" t="s">
        <v>64</v>
      </c>
      <c r="L27" s="14"/>
      <c r="M27" s="18" t="s">
        <v>16</v>
      </c>
      <c r="N27" s="14"/>
      <c r="O27" s="2">
        <v>-138.97999999999999</v>
      </c>
      <c r="P27" s="14"/>
      <c r="Q27" s="2">
        <f t="shared" si="0"/>
        <v>-11199.14</v>
      </c>
    </row>
    <row r="28" spans="1:17" x14ac:dyDescent="0.25">
      <c r="A28" s="14"/>
      <c r="B28" s="14"/>
      <c r="C28" s="14"/>
      <c r="D28" s="14"/>
      <c r="E28" s="14" t="s">
        <v>19</v>
      </c>
      <c r="F28" s="14"/>
      <c r="G28" s="15">
        <v>42473</v>
      </c>
      <c r="H28" s="14"/>
      <c r="I28" s="14" t="s">
        <v>24</v>
      </c>
      <c r="J28" s="14"/>
      <c r="K28" s="14" t="s">
        <v>66</v>
      </c>
      <c r="L28" s="14"/>
      <c r="M28" s="18" t="s">
        <v>16</v>
      </c>
      <c r="N28" s="14"/>
      <c r="O28" s="2">
        <v>-1027.5</v>
      </c>
      <c r="P28" s="14"/>
      <c r="Q28" s="2">
        <f t="shared" si="0"/>
        <v>-12226.64</v>
      </c>
    </row>
    <row r="29" spans="1:17" x14ac:dyDescent="0.25">
      <c r="A29" s="14"/>
      <c r="B29" s="14"/>
      <c r="C29" s="14"/>
      <c r="D29" s="14"/>
      <c r="E29" s="14" t="s">
        <v>20</v>
      </c>
      <c r="F29" s="14"/>
      <c r="G29" s="15">
        <v>42473</v>
      </c>
      <c r="H29" s="14"/>
      <c r="I29" s="14" t="s">
        <v>34</v>
      </c>
      <c r="J29" s="14"/>
      <c r="K29" s="14" t="s">
        <v>58</v>
      </c>
      <c r="L29" s="14"/>
      <c r="M29" s="18" t="s">
        <v>16</v>
      </c>
      <c r="N29" s="14"/>
      <c r="O29" s="2">
        <v>-408.05</v>
      </c>
      <c r="P29" s="14"/>
      <c r="Q29" s="2">
        <f t="shared" si="0"/>
        <v>-12634.69</v>
      </c>
    </row>
    <row r="30" spans="1:17" x14ac:dyDescent="0.25">
      <c r="A30" s="14"/>
      <c r="B30" s="14"/>
      <c r="C30" s="14"/>
      <c r="D30" s="14"/>
      <c r="E30" s="14" t="s">
        <v>19</v>
      </c>
      <c r="F30" s="14"/>
      <c r="G30" s="15">
        <v>42474</v>
      </c>
      <c r="H30" s="14"/>
      <c r="I30" s="14"/>
      <c r="J30" s="14"/>
      <c r="K30" s="14" t="s">
        <v>67</v>
      </c>
      <c r="L30" s="14"/>
      <c r="M30" s="18" t="s">
        <v>16</v>
      </c>
      <c r="N30" s="14"/>
      <c r="O30" s="2">
        <v>-1628.49</v>
      </c>
      <c r="P30" s="14"/>
      <c r="Q30" s="2">
        <f t="shared" si="0"/>
        <v>-14263.18</v>
      </c>
    </row>
    <row r="31" spans="1:17" x14ac:dyDescent="0.25">
      <c r="A31" s="14"/>
      <c r="B31" s="14"/>
      <c r="C31" s="14"/>
      <c r="D31" s="14"/>
      <c r="E31" s="14" t="s">
        <v>20</v>
      </c>
      <c r="F31" s="14"/>
      <c r="G31" s="15">
        <v>42474</v>
      </c>
      <c r="H31" s="14"/>
      <c r="I31" s="14" t="s">
        <v>35</v>
      </c>
      <c r="J31" s="14"/>
      <c r="K31" s="14" t="s">
        <v>54</v>
      </c>
      <c r="L31" s="14"/>
      <c r="M31" s="18" t="s">
        <v>16</v>
      </c>
      <c r="N31" s="14"/>
      <c r="O31" s="2">
        <v>-41.66</v>
      </c>
      <c r="P31" s="14"/>
      <c r="Q31" s="2">
        <f t="shared" si="0"/>
        <v>-14304.84</v>
      </c>
    </row>
    <row r="32" spans="1:17" x14ac:dyDescent="0.25">
      <c r="A32" s="14"/>
      <c r="B32" s="14"/>
      <c r="C32" s="14"/>
      <c r="D32" s="14"/>
      <c r="E32" s="14" t="s">
        <v>20</v>
      </c>
      <c r="F32" s="14"/>
      <c r="G32" s="15">
        <v>42474</v>
      </c>
      <c r="H32" s="14"/>
      <c r="I32" s="14"/>
      <c r="J32" s="14"/>
      <c r="K32" s="14" t="s">
        <v>67</v>
      </c>
      <c r="L32" s="14"/>
      <c r="M32" s="18" t="s">
        <v>16</v>
      </c>
      <c r="N32" s="14"/>
      <c r="O32" s="2">
        <v>-1.75</v>
      </c>
      <c r="P32" s="14"/>
      <c r="Q32" s="2">
        <f t="shared" si="0"/>
        <v>-14306.59</v>
      </c>
    </row>
    <row r="33" spans="1:17" x14ac:dyDescent="0.25">
      <c r="A33" s="14"/>
      <c r="B33" s="14"/>
      <c r="C33" s="14"/>
      <c r="D33" s="14"/>
      <c r="E33" s="14" t="s">
        <v>21</v>
      </c>
      <c r="F33" s="14"/>
      <c r="G33" s="15">
        <v>42475</v>
      </c>
      <c r="H33" s="14"/>
      <c r="I33" s="14"/>
      <c r="J33" s="14"/>
      <c r="K33" s="14" t="s">
        <v>59</v>
      </c>
      <c r="L33" s="14"/>
      <c r="M33" s="18" t="s">
        <v>16</v>
      </c>
      <c r="N33" s="14"/>
      <c r="O33" s="2">
        <v>-1166.6600000000001</v>
      </c>
      <c r="P33" s="14"/>
      <c r="Q33" s="2">
        <f t="shared" si="0"/>
        <v>-15473.25</v>
      </c>
    </row>
    <row r="34" spans="1:17" x14ac:dyDescent="0.25">
      <c r="A34" s="14"/>
      <c r="B34" s="14"/>
      <c r="C34" s="14"/>
      <c r="D34" s="14"/>
      <c r="E34" s="14" t="s">
        <v>20</v>
      </c>
      <c r="F34" s="14"/>
      <c r="G34" s="15">
        <v>42478</v>
      </c>
      <c r="H34" s="14"/>
      <c r="I34" s="14" t="s">
        <v>36</v>
      </c>
      <c r="J34" s="14"/>
      <c r="K34" s="14" t="s">
        <v>68</v>
      </c>
      <c r="L34" s="14"/>
      <c r="M34" s="18" t="s">
        <v>16</v>
      </c>
      <c r="N34" s="14"/>
      <c r="O34" s="2">
        <v>-689</v>
      </c>
      <c r="P34" s="14"/>
      <c r="Q34" s="2">
        <f t="shared" si="0"/>
        <v>-16162.25</v>
      </c>
    </row>
    <row r="35" spans="1:17" x14ac:dyDescent="0.25">
      <c r="A35" s="14"/>
      <c r="B35" s="14"/>
      <c r="C35" s="14"/>
      <c r="D35" s="14"/>
      <c r="E35" s="14" t="s">
        <v>20</v>
      </c>
      <c r="F35" s="14"/>
      <c r="G35" s="15">
        <v>42478</v>
      </c>
      <c r="H35" s="14"/>
      <c r="I35" s="14" t="s">
        <v>37</v>
      </c>
      <c r="J35" s="14"/>
      <c r="K35" s="14" t="s">
        <v>54</v>
      </c>
      <c r="L35" s="14"/>
      <c r="M35" s="18" t="s">
        <v>16</v>
      </c>
      <c r="N35" s="14"/>
      <c r="O35" s="2">
        <v>-51.89</v>
      </c>
      <c r="P35" s="14"/>
      <c r="Q35" s="2">
        <f t="shared" si="0"/>
        <v>-16214.14</v>
      </c>
    </row>
    <row r="36" spans="1:17" x14ac:dyDescent="0.25">
      <c r="A36" s="14"/>
      <c r="B36" s="14"/>
      <c r="C36" s="14"/>
      <c r="D36" s="14"/>
      <c r="E36" s="14" t="s">
        <v>20</v>
      </c>
      <c r="F36" s="14"/>
      <c r="G36" s="15">
        <v>42478</v>
      </c>
      <c r="H36" s="14"/>
      <c r="I36" s="14" t="s">
        <v>38</v>
      </c>
      <c r="J36" s="14"/>
      <c r="K36" s="14" t="s">
        <v>69</v>
      </c>
      <c r="L36" s="14"/>
      <c r="M36" s="18" t="s">
        <v>16</v>
      </c>
      <c r="N36" s="14"/>
      <c r="O36" s="2">
        <v>-2.16</v>
      </c>
      <c r="P36" s="14"/>
      <c r="Q36" s="2">
        <f t="shared" si="0"/>
        <v>-16216.3</v>
      </c>
    </row>
    <row r="37" spans="1:17" x14ac:dyDescent="0.25">
      <c r="A37" s="14"/>
      <c r="B37" s="14"/>
      <c r="C37" s="14"/>
      <c r="D37" s="14"/>
      <c r="E37" s="14" t="s">
        <v>20</v>
      </c>
      <c r="F37" s="14"/>
      <c r="G37" s="15">
        <v>42479</v>
      </c>
      <c r="H37" s="14"/>
      <c r="I37" s="14" t="s">
        <v>39</v>
      </c>
      <c r="J37" s="14"/>
      <c r="K37" s="14" t="s">
        <v>54</v>
      </c>
      <c r="L37" s="14"/>
      <c r="M37" s="18" t="s">
        <v>16</v>
      </c>
      <c r="N37" s="14"/>
      <c r="O37" s="2">
        <v>-33.83</v>
      </c>
      <c r="P37" s="14"/>
      <c r="Q37" s="2">
        <f t="shared" ref="Q37:Q60" si="1">ROUND(Q36+O37,5)</f>
        <v>-16250.13</v>
      </c>
    </row>
    <row r="38" spans="1:17" x14ac:dyDescent="0.25">
      <c r="A38" s="14"/>
      <c r="B38" s="14"/>
      <c r="C38" s="14"/>
      <c r="D38" s="14"/>
      <c r="E38" s="14" t="s">
        <v>20</v>
      </c>
      <c r="F38" s="14"/>
      <c r="G38" s="15">
        <v>42480</v>
      </c>
      <c r="H38" s="14"/>
      <c r="I38" s="14" t="s">
        <v>40</v>
      </c>
      <c r="J38" s="14"/>
      <c r="K38" s="14" t="s">
        <v>54</v>
      </c>
      <c r="L38" s="14"/>
      <c r="M38" s="18" t="s">
        <v>16</v>
      </c>
      <c r="N38" s="14"/>
      <c r="O38" s="2">
        <v>-19.5</v>
      </c>
      <c r="P38" s="14"/>
      <c r="Q38" s="2">
        <f t="shared" si="1"/>
        <v>-16269.63</v>
      </c>
    </row>
    <row r="39" spans="1:17" x14ac:dyDescent="0.25">
      <c r="A39" s="14"/>
      <c r="B39" s="14"/>
      <c r="C39" s="14"/>
      <c r="D39" s="14"/>
      <c r="E39" s="14" t="s">
        <v>20</v>
      </c>
      <c r="F39" s="14"/>
      <c r="G39" s="15">
        <v>42480</v>
      </c>
      <c r="H39" s="14"/>
      <c r="I39" s="14" t="s">
        <v>41</v>
      </c>
      <c r="J39" s="14"/>
      <c r="K39" s="14" t="s">
        <v>55</v>
      </c>
      <c r="L39" s="14"/>
      <c r="M39" s="18" t="s">
        <v>16</v>
      </c>
      <c r="N39" s="14"/>
      <c r="O39" s="2">
        <v>-9.85</v>
      </c>
      <c r="P39" s="14"/>
      <c r="Q39" s="2">
        <f t="shared" si="1"/>
        <v>-16279.48</v>
      </c>
    </row>
    <row r="40" spans="1:17" x14ac:dyDescent="0.25">
      <c r="A40" s="14"/>
      <c r="B40" s="14"/>
      <c r="C40" s="14"/>
      <c r="D40" s="14"/>
      <c r="E40" s="14" t="s">
        <v>20</v>
      </c>
      <c r="F40" s="14"/>
      <c r="G40" s="15">
        <v>42481</v>
      </c>
      <c r="H40" s="14"/>
      <c r="I40" s="14" t="s">
        <v>42</v>
      </c>
      <c r="J40" s="14"/>
      <c r="K40" s="14" t="s">
        <v>70</v>
      </c>
      <c r="L40" s="14"/>
      <c r="M40" s="18" t="s">
        <v>16</v>
      </c>
      <c r="N40" s="14"/>
      <c r="O40" s="2">
        <v>-1736.45</v>
      </c>
      <c r="P40" s="14"/>
      <c r="Q40" s="2">
        <f t="shared" si="1"/>
        <v>-18015.93</v>
      </c>
    </row>
    <row r="41" spans="1:17" x14ac:dyDescent="0.25">
      <c r="A41" s="14"/>
      <c r="B41" s="14"/>
      <c r="C41" s="14"/>
      <c r="D41" s="14"/>
      <c r="E41" s="14" t="s">
        <v>20</v>
      </c>
      <c r="F41" s="14"/>
      <c r="G41" s="15">
        <v>42482</v>
      </c>
      <c r="H41" s="14"/>
      <c r="I41" s="14" t="s">
        <v>43</v>
      </c>
      <c r="J41" s="14"/>
      <c r="K41" s="14" t="s">
        <v>58</v>
      </c>
      <c r="L41" s="14"/>
      <c r="M41" s="18" t="s">
        <v>16</v>
      </c>
      <c r="N41" s="14"/>
      <c r="O41" s="2">
        <v>-50</v>
      </c>
      <c r="P41" s="14"/>
      <c r="Q41" s="2">
        <f t="shared" si="1"/>
        <v>-18065.93</v>
      </c>
    </row>
    <row r="42" spans="1:17" x14ac:dyDescent="0.25">
      <c r="A42" s="14"/>
      <c r="B42" s="14"/>
      <c r="C42" s="14"/>
      <c r="D42" s="14"/>
      <c r="E42" s="14" t="s">
        <v>20</v>
      </c>
      <c r="F42" s="14"/>
      <c r="G42" s="15">
        <v>42486</v>
      </c>
      <c r="H42" s="14"/>
      <c r="I42" s="14" t="s">
        <v>44</v>
      </c>
      <c r="J42" s="14"/>
      <c r="K42" s="14" t="s">
        <v>71</v>
      </c>
      <c r="L42" s="14"/>
      <c r="M42" s="18" t="s">
        <v>16</v>
      </c>
      <c r="N42" s="14"/>
      <c r="O42" s="2">
        <v>-3230</v>
      </c>
      <c r="P42" s="14"/>
      <c r="Q42" s="2">
        <f t="shared" si="1"/>
        <v>-21295.93</v>
      </c>
    </row>
    <row r="43" spans="1:17" x14ac:dyDescent="0.25">
      <c r="A43" s="14"/>
      <c r="B43" s="14"/>
      <c r="C43" s="14"/>
      <c r="D43" s="14"/>
      <c r="E43" s="14" t="s">
        <v>20</v>
      </c>
      <c r="F43" s="14"/>
      <c r="G43" s="15">
        <v>42486</v>
      </c>
      <c r="H43" s="14"/>
      <c r="I43" s="14" t="s">
        <v>45</v>
      </c>
      <c r="J43" s="14"/>
      <c r="K43" s="14" t="s">
        <v>71</v>
      </c>
      <c r="L43" s="14"/>
      <c r="M43" s="18" t="s">
        <v>16</v>
      </c>
      <c r="N43" s="14"/>
      <c r="O43" s="2">
        <v>-2656</v>
      </c>
      <c r="P43" s="14"/>
      <c r="Q43" s="2">
        <f t="shared" si="1"/>
        <v>-23951.93</v>
      </c>
    </row>
    <row r="44" spans="1:17" x14ac:dyDescent="0.25">
      <c r="A44" s="14"/>
      <c r="B44" s="14"/>
      <c r="C44" s="14"/>
      <c r="D44" s="14"/>
      <c r="E44" s="14" t="s">
        <v>20</v>
      </c>
      <c r="F44" s="14"/>
      <c r="G44" s="15">
        <v>42486</v>
      </c>
      <c r="H44" s="14"/>
      <c r="I44" s="14" t="s">
        <v>46</v>
      </c>
      <c r="J44" s="14"/>
      <c r="K44" s="14" t="s">
        <v>72</v>
      </c>
      <c r="L44" s="14"/>
      <c r="M44" s="18" t="s">
        <v>16</v>
      </c>
      <c r="N44" s="14"/>
      <c r="O44" s="2">
        <v>-800</v>
      </c>
      <c r="P44" s="14"/>
      <c r="Q44" s="2">
        <f t="shared" si="1"/>
        <v>-24751.93</v>
      </c>
    </row>
    <row r="45" spans="1:17" x14ac:dyDescent="0.25">
      <c r="A45" s="14"/>
      <c r="B45" s="14"/>
      <c r="C45" s="14"/>
      <c r="D45" s="14"/>
      <c r="E45" s="14" t="s">
        <v>20</v>
      </c>
      <c r="F45" s="14"/>
      <c r="G45" s="15">
        <v>42486</v>
      </c>
      <c r="H45" s="14"/>
      <c r="I45" s="14"/>
      <c r="J45" s="14"/>
      <c r="K45" s="14" t="s">
        <v>73</v>
      </c>
      <c r="L45" s="14"/>
      <c r="M45" s="18" t="s">
        <v>16</v>
      </c>
      <c r="N45" s="14"/>
      <c r="O45" s="2">
        <v>-585.72</v>
      </c>
      <c r="P45" s="14"/>
      <c r="Q45" s="2">
        <f t="shared" si="1"/>
        <v>-25337.65</v>
      </c>
    </row>
    <row r="46" spans="1:17" x14ac:dyDescent="0.25">
      <c r="A46" s="14"/>
      <c r="B46" s="14"/>
      <c r="C46" s="14"/>
      <c r="D46" s="14"/>
      <c r="E46" s="14" t="s">
        <v>20</v>
      </c>
      <c r="F46" s="14"/>
      <c r="G46" s="15">
        <v>42486</v>
      </c>
      <c r="H46" s="14"/>
      <c r="I46" s="14"/>
      <c r="J46" s="14"/>
      <c r="K46" s="14" t="s">
        <v>59</v>
      </c>
      <c r="L46" s="14"/>
      <c r="M46" s="18" t="s">
        <v>16</v>
      </c>
      <c r="N46" s="14"/>
      <c r="O46" s="2">
        <v>-424.8</v>
      </c>
      <c r="P46" s="14"/>
      <c r="Q46" s="2">
        <f t="shared" si="1"/>
        <v>-25762.45</v>
      </c>
    </row>
    <row r="47" spans="1:17" x14ac:dyDescent="0.25">
      <c r="A47" s="14"/>
      <c r="B47" s="14"/>
      <c r="C47" s="14"/>
      <c r="D47" s="14"/>
      <c r="E47" s="14" t="s">
        <v>20</v>
      </c>
      <c r="F47" s="14"/>
      <c r="G47" s="15">
        <v>42486</v>
      </c>
      <c r="H47" s="14"/>
      <c r="I47" s="14" t="s">
        <v>47</v>
      </c>
      <c r="J47" s="14"/>
      <c r="K47" s="14" t="s">
        <v>74</v>
      </c>
      <c r="L47" s="14"/>
      <c r="M47" s="18" t="s">
        <v>16</v>
      </c>
      <c r="N47" s="14"/>
      <c r="O47" s="2">
        <v>-348.19</v>
      </c>
      <c r="P47" s="14"/>
      <c r="Q47" s="2">
        <f t="shared" si="1"/>
        <v>-26110.639999999999</v>
      </c>
    </row>
    <row r="48" spans="1:17" x14ac:dyDescent="0.25">
      <c r="A48" s="14"/>
      <c r="B48" s="14"/>
      <c r="C48" s="14"/>
      <c r="D48" s="14"/>
      <c r="E48" s="14" t="s">
        <v>20</v>
      </c>
      <c r="F48" s="14"/>
      <c r="G48" s="15">
        <v>42486</v>
      </c>
      <c r="H48" s="14"/>
      <c r="I48" s="14" t="s">
        <v>48</v>
      </c>
      <c r="J48" s="14"/>
      <c r="K48" s="14" t="s">
        <v>75</v>
      </c>
      <c r="L48" s="14"/>
      <c r="M48" s="18" t="s">
        <v>16</v>
      </c>
      <c r="N48" s="14"/>
      <c r="O48" s="2">
        <v>-125.38</v>
      </c>
      <c r="P48" s="14"/>
      <c r="Q48" s="2">
        <f t="shared" si="1"/>
        <v>-26236.02</v>
      </c>
    </row>
    <row r="49" spans="1:17" x14ac:dyDescent="0.25">
      <c r="A49" s="14"/>
      <c r="B49" s="14"/>
      <c r="C49" s="14"/>
      <c r="D49" s="14"/>
      <c r="E49" s="14" t="s">
        <v>20</v>
      </c>
      <c r="F49" s="14"/>
      <c r="G49" s="15">
        <v>42486</v>
      </c>
      <c r="H49" s="14"/>
      <c r="I49" s="14" t="s">
        <v>49</v>
      </c>
      <c r="J49" s="14"/>
      <c r="K49" s="14" t="s">
        <v>76</v>
      </c>
      <c r="L49" s="14"/>
      <c r="M49" s="18" t="s">
        <v>16</v>
      </c>
      <c r="N49" s="14"/>
      <c r="O49" s="2">
        <v>-97.1</v>
      </c>
      <c r="P49" s="14"/>
      <c r="Q49" s="2">
        <f t="shared" si="1"/>
        <v>-26333.119999999999</v>
      </c>
    </row>
    <row r="50" spans="1:17" x14ac:dyDescent="0.25">
      <c r="A50" s="14"/>
      <c r="B50" s="14"/>
      <c r="C50" s="14"/>
      <c r="D50" s="14"/>
      <c r="E50" s="14" t="s">
        <v>20</v>
      </c>
      <c r="F50" s="14"/>
      <c r="G50" s="15">
        <v>42486</v>
      </c>
      <c r="H50" s="14"/>
      <c r="I50" s="14" t="s">
        <v>50</v>
      </c>
      <c r="J50" s="14"/>
      <c r="K50" s="14" t="s">
        <v>55</v>
      </c>
      <c r="L50" s="14"/>
      <c r="M50" s="18" t="s">
        <v>16</v>
      </c>
      <c r="N50" s="14"/>
      <c r="O50" s="2">
        <v>-29</v>
      </c>
      <c r="P50" s="14"/>
      <c r="Q50" s="2">
        <f t="shared" si="1"/>
        <v>-26362.12</v>
      </c>
    </row>
    <row r="51" spans="1:17" x14ac:dyDescent="0.25">
      <c r="A51" s="14"/>
      <c r="B51" s="14"/>
      <c r="C51" s="14"/>
      <c r="D51" s="14"/>
      <c r="E51" s="14" t="s">
        <v>20</v>
      </c>
      <c r="F51" s="14"/>
      <c r="G51" s="15">
        <v>42486</v>
      </c>
      <c r="H51" s="14"/>
      <c r="I51" s="14" t="s">
        <v>51</v>
      </c>
      <c r="J51" s="14"/>
      <c r="K51" s="14" t="s">
        <v>54</v>
      </c>
      <c r="L51" s="14"/>
      <c r="M51" s="18" t="s">
        <v>16</v>
      </c>
      <c r="N51" s="14"/>
      <c r="O51" s="2">
        <v>-24.28</v>
      </c>
      <c r="P51" s="14"/>
      <c r="Q51" s="2">
        <f t="shared" si="1"/>
        <v>-26386.400000000001</v>
      </c>
    </row>
    <row r="52" spans="1:17" x14ac:dyDescent="0.25">
      <c r="A52" s="14"/>
      <c r="B52" s="14"/>
      <c r="C52" s="14"/>
      <c r="D52" s="14"/>
      <c r="E52" s="14" t="s">
        <v>19</v>
      </c>
      <c r="F52" s="14"/>
      <c r="G52" s="15">
        <v>42487</v>
      </c>
      <c r="H52" s="14"/>
      <c r="I52" s="14" t="s">
        <v>24</v>
      </c>
      <c r="J52" s="14"/>
      <c r="K52" s="14" t="s">
        <v>52</v>
      </c>
      <c r="L52" s="14"/>
      <c r="M52" s="18" t="s">
        <v>16</v>
      </c>
      <c r="N52" s="14"/>
      <c r="O52" s="2">
        <v>-200.92</v>
      </c>
      <c r="P52" s="14"/>
      <c r="Q52" s="2">
        <f t="shared" si="1"/>
        <v>-26587.32</v>
      </c>
    </row>
    <row r="53" spans="1:17" x14ac:dyDescent="0.25">
      <c r="A53" s="14"/>
      <c r="B53" s="14"/>
      <c r="C53" s="14"/>
      <c r="D53" s="14"/>
      <c r="E53" s="14" t="s">
        <v>20</v>
      </c>
      <c r="F53" s="14"/>
      <c r="G53" s="15">
        <v>42487</v>
      </c>
      <c r="H53" s="14"/>
      <c r="I53" s="14"/>
      <c r="J53" s="14"/>
      <c r="K53" s="14" t="s">
        <v>54</v>
      </c>
      <c r="L53" s="14"/>
      <c r="M53" s="18" t="s">
        <v>16</v>
      </c>
      <c r="N53" s="14"/>
      <c r="O53" s="2">
        <v>-120.64</v>
      </c>
      <c r="P53" s="14"/>
      <c r="Q53" s="2">
        <f t="shared" si="1"/>
        <v>-26707.96</v>
      </c>
    </row>
    <row r="54" spans="1:17" x14ac:dyDescent="0.25">
      <c r="A54" s="14"/>
      <c r="B54" s="14"/>
      <c r="C54" s="14"/>
      <c r="D54" s="14"/>
      <c r="E54" s="14" t="s">
        <v>19</v>
      </c>
      <c r="F54" s="14"/>
      <c r="G54" s="15">
        <v>42487</v>
      </c>
      <c r="H54" s="14"/>
      <c r="I54" s="14" t="s">
        <v>24</v>
      </c>
      <c r="J54" s="14"/>
      <c r="K54" s="14" t="s">
        <v>66</v>
      </c>
      <c r="L54" s="14"/>
      <c r="M54" s="18" t="s">
        <v>16</v>
      </c>
      <c r="N54" s="14"/>
      <c r="O54" s="2">
        <v>-42</v>
      </c>
      <c r="P54" s="14"/>
      <c r="Q54" s="2">
        <f t="shared" si="1"/>
        <v>-26749.96</v>
      </c>
    </row>
    <row r="55" spans="1:17" x14ac:dyDescent="0.25">
      <c r="A55" s="14"/>
      <c r="B55" s="14"/>
      <c r="C55" s="14"/>
      <c r="D55" s="14"/>
      <c r="E55" s="14" t="s">
        <v>20</v>
      </c>
      <c r="F55" s="14"/>
      <c r="G55" s="15">
        <v>42487</v>
      </c>
      <c r="H55" s="14"/>
      <c r="I55" s="14"/>
      <c r="J55" s="14"/>
      <c r="K55" s="14" t="s">
        <v>54</v>
      </c>
      <c r="L55" s="14"/>
      <c r="M55" s="18" t="s">
        <v>16</v>
      </c>
      <c r="N55" s="14"/>
      <c r="O55" s="2">
        <v>-40.32</v>
      </c>
      <c r="P55" s="14"/>
      <c r="Q55" s="2">
        <f t="shared" si="1"/>
        <v>-26790.28</v>
      </c>
    </row>
    <row r="56" spans="1:17" x14ac:dyDescent="0.25">
      <c r="A56" s="14"/>
      <c r="B56" s="14"/>
      <c r="C56" s="14"/>
      <c r="D56" s="14"/>
      <c r="E56" s="14" t="s">
        <v>19</v>
      </c>
      <c r="F56" s="14"/>
      <c r="G56" s="15">
        <v>42488</v>
      </c>
      <c r="H56" s="14"/>
      <c r="I56" s="14"/>
      <c r="J56" s="14"/>
      <c r="K56" s="14" t="s">
        <v>67</v>
      </c>
      <c r="L56" s="14"/>
      <c r="M56" s="18" t="s">
        <v>16</v>
      </c>
      <c r="N56" s="14"/>
      <c r="O56" s="2">
        <v>-1628.5</v>
      </c>
      <c r="P56" s="14"/>
      <c r="Q56" s="2">
        <f t="shared" si="1"/>
        <v>-28418.78</v>
      </c>
    </row>
    <row r="57" spans="1:17" x14ac:dyDescent="0.25">
      <c r="A57" s="14"/>
      <c r="B57" s="14"/>
      <c r="C57" s="14"/>
      <c r="D57" s="14"/>
      <c r="E57" s="14" t="s">
        <v>20</v>
      </c>
      <c r="F57" s="14"/>
      <c r="G57" s="15">
        <v>42488</v>
      </c>
      <c r="H57" s="14"/>
      <c r="I57" s="14"/>
      <c r="J57" s="14"/>
      <c r="K57" s="14" t="s">
        <v>55</v>
      </c>
      <c r="L57" s="14"/>
      <c r="M57" s="18" t="s">
        <v>16</v>
      </c>
      <c r="N57" s="14"/>
      <c r="O57" s="2">
        <v>-16.5</v>
      </c>
      <c r="P57" s="14"/>
      <c r="Q57" s="2">
        <f t="shared" si="1"/>
        <v>-28435.279999999999</v>
      </c>
    </row>
    <row r="58" spans="1:17" x14ac:dyDescent="0.25">
      <c r="A58" s="14"/>
      <c r="B58" s="14"/>
      <c r="C58" s="14"/>
      <c r="D58" s="14"/>
      <c r="E58" s="14" t="s">
        <v>20</v>
      </c>
      <c r="F58" s="14"/>
      <c r="G58" s="15">
        <v>42488</v>
      </c>
      <c r="H58" s="14"/>
      <c r="I58" s="14"/>
      <c r="J58" s="14"/>
      <c r="K58" s="14" t="s">
        <v>67</v>
      </c>
      <c r="L58" s="14"/>
      <c r="M58" s="18" t="s">
        <v>16</v>
      </c>
      <c r="N58" s="14"/>
      <c r="O58" s="2">
        <v>-1.75</v>
      </c>
      <c r="P58" s="14"/>
      <c r="Q58" s="2">
        <f t="shared" si="1"/>
        <v>-28437.03</v>
      </c>
    </row>
    <row r="59" spans="1:17" x14ac:dyDescent="0.25">
      <c r="A59" s="14"/>
      <c r="B59" s="14"/>
      <c r="C59" s="14"/>
      <c r="D59" s="14"/>
      <c r="E59" s="14" t="s">
        <v>21</v>
      </c>
      <c r="F59" s="14"/>
      <c r="G59" s="15">
        <v>42489</v>
      </c>
      <c r="H59" s="14"/>
      <c r="I59" s="14"/>
      <c r="J59" s="14"/>
      <c r="K59" s="14" t="s">
        <v>59</v>
      </c>
      <c r="L59" s="14"/>
      <c r="M59" s="18" t="s">
        <v>16</v>
      </c>
      <c r="N59" s="14"/>
      <c r="O59" s="2">
        <v>-1166.6600000000001</v>
      </c>
      <c r="P59" s="14"/>
      <c r="Q59" s="2">
        <f t="shared" si="1"/>
        <v>-29603.69</v>
      </c>
    </row>
    <row r="60" spans="1:17" ht="15.75" thickBot="1" x14ac:dyDescent="0.3">
      <c r="A60" s="14"/>
      <c r="B60" s="14"/>
      <c r="C60" s="14"/>
      <c r="D60" s="14"/>
      <c r="E60" s="14" t="s">
        <v>20</v>
      </c>
      <c r="F60" s="14"/>
      <c r="G60" s="15">
        <v>42489</v>
      </c>
      <c r="H60" s="14"/>
      <c r="I60" s="14"/>
      <c r="J60" s="14"/>
      <c r="K60" s="14" t="s">
        <v>77</v>
      </c>
      <c r="L60" s="14"/>
      <c r="M60" s="18" t="s">
        <v>16</v>
      </c>
      <c r="N60" s="14"/>
      <c r="O60" s="16">
        <v>-199</v>
      </c>
      <c r="P60" s="14"/>
      <c r="Q60" s="16">
        <f t="shared" si="1"/>
        <v>-29802.69</v>
      </c>
    </row>
    <row r="61" spans="1:17" x14ac:dyDescent="0.25">
      <c r="A61" s="14"/>
      <c r="B61" s="14"/>
      <c r="C61" s="14"/>
      <c r="D61" s="14" t="s">
        <v>17</v>
      </c>
      <c r="E61" s="14"/>
      <c r="F61" s="14"/>
      <c r="G61" s="15"/>
      <c r="H61" s="14"/>
      <c r="I61" s="14"/>
      <c r="J61" s="14"/>
      <c r="K61" s="14"/>
      <c r="L61" s="14"/>
      <c r="M61" s="19"/>
      <c r="N61" s="14"/>
      <c r="O61" s="2">
        <f>ROUND(SUM(O4:O60),5)</f>
        <v>-29802.69</v>
      </c>
      <c r="P61" s="14"/>
      <c r="Q61" s="2">
        <f>Q60</f>
        <v>-29802.69</v>
      </c>
    </row>
    <row r="62" spans="1:17" ht="30" customHeight="1" x14ac:dyDescent="0.25">
      <c r="A62" s="1"/>
      <c r="B62" s="1"/>
      <c r="C62" s="1"/>
      <c r="D62" s="1" t="s">
        <v>4</v>
      </c>
      <c r="E62" s="1"/>
      <c r="F62" s="1"/>
      <c r="G62" s="13"/>
      <c r="H62" s="1"/>
      <c r="I62" s="1"/>
      <c r="J62" s="1"/>
      <c r="K62" s="1"/>
      <c r="L62" s="1"/>
      <c r="M62" s="17"/>
      <c r="N62" s="1"/>
      <c r="O62" s="12"/>
      <c r="P62" s="1"/>
      <c r="Q62" s="12"/>
    </row>
    <row r="63" spans="1:17" x14ac:dyDescent="0.25">
      <c r="A63" s="14"/>
      <c r="B63" s="14"/>
      <c r="C63" s="14"/>
      <c r="D63" s="14"/>
      <c r="E63" s="14" t="s">
        <v>22</v>
      </c>
      <c r="F63" s="14"/>
      <c r="G63" s="15">
        <v>42461</v>
      </c>
      <c r="H63" s="14"/>
      <c r="I63" s="14"/>
      <c r="J63" s="14"/>
      <c r="K63" s="14"/>
      <c r="L63" s="14"/>
      <c r="M63" s="18" t="s">
        <v>16</v>
      </c>
      <c r="N63" s="14"/>
      <c r="O63" s="2">
        <v>760</v>
      </c>
      <c r="P63" s="14"/>
      <c r="Q63" s="2">
        <f t="shared" ref="Q63:Q89" si="2">ROUND(Q62+O63,5)</f>
        <v>760</v>
      </c>
    </row>
    <row r="64" spans="1:17" x14ac:dyDescent="0.25">
      <c r="A64" s="14"/>
      <c r="B64" s="14"/>
      <c r="C64" s="14"/>
      <c r="D64" s="14"/>
      <c r="E64" s="14" t="s">
        <v>22</v>
      </c>
      <c r="F64" s="14"/>
      <c r="G64" s="15">
        <v>42461</v>
      </c>
      <c r="H64" s="14"/>
      <c r="I64" s="14"/>
      <c r="J64" s="14"/>
      <c r="K64" s="14"/>
      <c r="L64" s="14"/>
      <c r="M64" s="18" t="s">
        <v>16</v>
      </c>
      <c r="N64" s="14"/>
      <c r="O64" s="2">
        <v>912.19</v>
      </c>
      <c r="P64" s="14"/>
      <c r="Q64" s="2">
        <f t="shared" si="2"/>
        <v>1672.19</v>
      </c>
    </row>
    <row r="65" spans="1:17" x14ac:dyDescent="0.25">
      <c r="A65" s="14"/>
      <c r="B65" s="14"/>
      <c r="C65" s="14"/>
      <c r="D65" s="14"/>
      <c r="E65" s="14" t="s">
        <v>22</v>
      </c>
      <c r="F65" s="14"/>
      <c r="G65" s="15">
        <v>42466</v>
      </c>
      <c r="H65" s="14"/>
      <c r="I65" s="14"/>
      <c r="J65" s="14"/>
      <c r="K65" s="14"/>
      <c r="L65" s="14"/>
      <c r="M65" s="18" t="s">
        <v>16</v>
      </c>
      <c r="N65" s="14"/>
      <c r="O65" s="2">
        <v>450</v>
      </c>
      <c r="P65" s="14"/>
      <c r="Q65" s="2">
        <f t="shared" si="2"/>
        <v>2122.19</v>
      </c>
    </row>
    <row r="66" spans="1:17" x14ac:dyDescent="0.25">
      <c r="A66" s="14"/>
      <c r="B66" s="14"/>
      <c r="C66" s="14"/>
      <c r="D66" s="14"/>
      <c r="E66" s="14" t="s">
        <v>22</v>
      </c>
      <c r="F66" s="14"/>
      <c r="G66" s="15">
        <v>42466</v>
      </c>
      <c r="H66" s="14"/>
      <c r="I66" s="14"/>
      <c r="J66" s="14"/>
      <c r="K66" s="14"/>
      <c r="L66" s="14"/>
      <c r="M66" s="18" t="s">
        <v>16</v>
      </c>
      <c r="N66" s="14"/>
      <c r="O66" s="2">
        <v>1546</v>
      </c>
      <c r="P66" s="14"/>
      <c r="Q66" s="2">
        <f t="shared" si="2"/>
        <v>3668.19</v>
      </c>
    </row>
    <row r="67" spans="1:17" x14ac:dyDescent="0.25">
      <c r="A67" s="14"/>
      <c r="B67" s="14"/>
      <c r="C67" s="14"/>
      <c r="D67" s="14"/>
      <c r="E67" s="14" t="s">
        <v>22</v>
      </c>
      <c r="F67" s="14"/>
      <c r="G67" s="15">
        <v>42467</v>
      </c>
      <c r="H67" s="14"/>
      <c r="I67" s="14"/>
      <c r="J67" s="14"/>
      <c r="K67" s="14"/>
      <c r="L67" s="14"/>
      <c r="M67" s="18" t="s">
        <v>16</v>
      </c>
      <c r="N67" s="14"/>
      <c r="O67" s="2">
        <v>850</v>
      </c>
      <c r="P67" s="14"/>
      <c r="Q67" s="2">
        <f t="shared" si="2"/>
        <v>4518.1899999999996</v>
      </c>
    </row>
    <row r="68" spans="1:17" x14ac:dyDescent="0.25">
      <c r="A68" s="14"/>
      <c r="B68" s="14"/>
      <c r="C68" s="14"/>
      <c r="D68" s="14"/>
      <c r="E68" s="14" t="s">
        <v>22</v>
      </c>
      <c r="F68" s="14"/>
      <c r="G68" s="15">
        <v>42468</v>
      </c>
      <c r="H68" s="14"/>
      <c r="I68" s="14"/>
      <c r="J68" s="14"/>
      <c r="K68" s="14"/>
      <c r="L68" s="14"/>
      <c r="M68" s="18" t="s">
        <v>16</v>
      </c>
      <c r="N68" s="14"/>
      <c r="O68" s="2">
        <v>1205.55</v>
      </c>
      <c r="P68" s="14"/>
      <c r="Q68" s="2">
        <f t="shared" si="2"/>
        <v>5723.74</v>
      </c>
    </row>
    <row r="69" spans="1:17" x14ac:dyDescent="0.25">
      <c r="A69" s="14"/>
      <c r="B69" s="14"/>
      <c r="C69" s="14"/>
      <c r="D69" s="14"/>
      <c r="E69" s="14" t="s">
        <v>22</v>
      </c>
      <c r="F69" s="14"/>
      <c r="G69" s="15">
        <v>42471</v>
      </c>
      <c r="H69" s="14"/>
      <c r="I69" s="14"/>
      <c r="J69" s="14"/>
      <c r="K69" s="14"/>
      <c r="L69" s="14"/>
      <c r="M69" s="18" t="s">
        <v>16</v>
      </c>
      <c r="N69" s="14"/>
      <c r="O69" s="2">
        <v>700</v>
      </c>
      <c r="P69" s="14"/>
      <c r="Q69" s="2">
        <f t="shared" si="2"/>
        <v>6423.74</v>
      </c>
    </row>
    <row r="70" spans="1:17" x14ac:dyDescent="0.25">
      <c r="A70" s="14"/>
      <c r="B70" s="14"/>
      <c r="C70" s="14"/>
      <c r="D70" s="14"/>
      <c r="E70" s="14" t="s">
        <v>22</v>
      </c>
      <c r="F70" s="14"/>
      <c r="G70" s="15">
        <v>42472</v>
      </c>
      <c r="H70" s="14"/>
      <c r="I70" s="14"/>
      <c r="J70" s="14"/>
      <c r="K70" s="14"/>
      <c r="L70" s="14"/>
      <c r="M70" s="18" t="s">
        <v>16</v>
      </c>
      <c r="N70" s="14"/>
      <c r="O70" s="2">
        <v>615.23</v>
      </c>
      <c r="P70" s="14"/>
      <c r="Q70" s="2">
        <f t="shared" si="2"/>
        <v>7038.97</v>
      </c>
    </row>
    <row r="71" spans="1:17" x14ac:dyDescent="0.25">
      <c r="A71" s="14"/>
      <c r="B71" s="14"/>
      <c r="C71" s="14"/>
      <c r="D71" s="14"/>
      <c r="E71" s="14" t="s">
        <v>22</v>
      </c>
      <c r="F71" s="14"/>
      <c r="G71" s="15">
        <v>42474</v>
      </c>
      <c r="H71" s="14"/>
      <c r="I71" s="14"/>
      <c r="J71" s="14"/>
      <c r="K71" s="14"/>
      <c r="L71" s="14"/>
      <c r="M71" s="18" t="s">
        <v>16</v>
      </c>
      <c r="N71" s="14"/>
      <c r="O71" s="2">
        <v>1385.13</v>
      </c>
      <c r="P71" s="14"/>
      <c r="Q71" s="2">
        <f t="shared" si="2"/>
        <v>8424.1</v>
      </c>
    </row>
    <row r="72" spans="1:17" x14ac:dyDescent="0.25">
      <c r="A72" s="14"/>
      <c r="B72" s="14"/>
      <c r="C72" s="14"/>
      <c r="D72" s="14"/>
      <c r="E72" s="14" t="s">
        <v>22</v>
      </c>
      <c r="F72" s="14"/>
      <c r="G72" s="15">
        <v>42474</v>
      </c>
      <c r="H72" s="14"/>
      <c r="I72" s="14"/>
      <c r="J72" s="14"/>
      <c r="K72" s="14"/>
      <c r="L72" s="14"/>
      <c r="M72" s="18" t="s">
        <v>16</v>
      </c>
      <c r="N72" s="14"/>
      <c r="O72" s="2">
        <v>1727.26</v>
      </c>
      <c r="P72" s="14"/>
      <c r="Q72" s="2">
        <f t="shared" si="2"/>
        <v>10151.36</v>
      </c>
    </row>
    <row r="73" spans="1:17" x14ac:dyDescent="0.25">
      <c r="A73" s="14"/>
      <c r="B73" s="14"/>
      <c r="C73" s="14"/>
      <c r="D73" s="14"/>
      <c r="E73" s="14" t="s">
        <v>23</v>
      </c>
      <c r="F73" s="14"/>
      <c r="G73" s="15">
        <v>42475</v>
      </c>
      <c r="H73" s="14"/>
      <c r="I73" s="14"/>
      <c r="J73" s="14"/>
      <c r="K73" s="14" t="s">
        <v>78</v>
      </c>
      <c r="L73" s="14"/>
      <c r="M73" s="18" t="s">
        <v>16</v>
      </c>
      <c r="N73" s="14"/>
      <c r="O73" s="2">
        <v>0</v>
      </c>
      <c r="P73" s="14"/>
      <c r="Q73" s="2">
        <f t="shared" si="2"/>
        <v>10151.36</v>
      </c>
    </row>
    <row r="74" spans="1:17" x14ac:dyDescent="0.25">
      <c r="A74" s="14"/>
      <c r="B74" s="14"/>
      <c r="C74" s="14"/>
      <c r="D74" s="14"/>
      <c r="E74" s="14" t="s">
        <v>22</v>
      </c>
      <c r="F74" s="14"/>
      <c r="G74" s="15">
        <v>42475</v>
      </c>
      <c r="H74" s="14"/>
      <c r="I74" s="14"/>
      <c r="J74" s="14"/>
      <c r="K74" s="14"/>
      <c r="L74" s="14"/>
      <c r="M74" s="18" t="s">
        <v>16</v>
      </c>
      <c r="N74" s="14"/>
      <c r="O74" s="2">
        <v>506.98</v>
      </c>
      <c r="P74" s="14"/>
      <c r="Q74" s="2">
        <f t="shared" si="2"/>
        <v>10658.34</v>
      </c>
    </row>
    <row r="75" spans="1:17" x14ac:dyDescent="0.25">
      <c r="A75" s="14"/>
      <c r="B75" s="14"/>
      <c r="C75" s="14"/>
      <c r="D75" s="14"/>
      <c r="E75" s="14" t="s">
        <v>22</v>
      </c>
      <c r="F75" s="14"/>
      <c r="G75" s="15">
        <v>42478</v>
      </c>
      <c r="H75" s="14"/>
      <c r="I75" s="14"/>
      <c r="J75" s="14"/>
      <c r="K75" s="14"/>
      <c r="L75" s="14"/>
      <c r="M75" s="18" t="s">
        <v>16</v>
      </c>
      <c r="N75" s="14"/>
      <c r="O75" s="2">
        <v>400</v>
      </c>
      <c r="P75" s="14"/>
      <c r="Q75" s="2">
        <f t="shared" si="2"/>
        <v>11058.34</v>
      </c>
    </row>
    <row r="76" spans="1:17" x14ac:dyDescent="0.25">
      <c r="A76" s="14"/>
      <c r="B76" s="14"/>
      <c r="C76" s="14"/>
      <c r="D76" s="14"/>
      <c r="E76" s="14" t="s">
        <v>22</v>
      </c>
      <c r="F76" s="14"/>
      <c r="G76" s="15">
        <v>42479</v>
      </c>
      <c r="H76" s="14"/>
      <c r="I76" s="14"/>
      <c r="J76" s="14"/>
      <c r="K76" s="14"/>
      <c r="L76" s="14"/>
      <c r="M76" s="18" t="s">
        <v>16</v>
      </c>
      <c r="N76" s="14"/>
      <c r="O76" s="2">
        <v>1125.17</v>
      </c>
      <c r="P76" s="14"/>
      <c r="Q76" s="2">
        <f t="shared" si="2"/>
        <v>12183.51</v>
      </c>
    </row>
    <row r="77" spans="1:17" x14ac:dyDescent="0.25">
      <c r="A77" s="14"/>
      <c r="B77" s="14"/>
      <c r="C77" s="14"/>
      <c r="D77" s="14"/>
      <c r="E77" s="14" t="s">
        <v>22</v>
      </c>
      <c r="F77" s="14"/>
      <c r="G77" s="15">
        <v>42479</v>
      </c>
      <c r="H77" s="14"/>
      <c r="I77" s="14"/>
      <c r="J77" s="14"/>
      <c r="K77" s="14"/>
      <c r="L77" s="14"/>
      <c r="M77" s="18" t="s">
        <v>16</v>
      </c>
      <c r="N77" s="14"/>
      <c r="O77" s="2">
        <v>4257.1400000000003</v>
      </c>
      <c r="P77" s="14"/>
      <c r="Q77" s="2">
        <f t="shared" si="2"/>
        <v>16440.650000000001</v>
      </c>
    </row>
    <row r="78" spans="1:17" x14ac:dyDescent="0.25">
      <c r="A78" s="14"/>
      <c r="B78" s="14"/>
      <c r="C78" s="14"/>
      <c r="D78" s="14"/>
      <c r="E78" s="14" t="s">
        <v>22</v>
      </c>
      <c r="F78" s="14"/>
      <c r="G78" s="15">
        <v>42480</v>
      </c>
      <c r="H78" s="14"/>
      <c r="I78" s="14"/>
      <c r="J78" s="14"/>
      <c r="K78" s="14"/>
      <c r="L78" s="14"/>
      <c r="M78" s="18" t="s">
        <v>16</v>
      </c>
      <c r="N78" s="14"/>
      <c r="O78" s="2">
        <v>641.30999999999995</v>
      </c>
      <c r="P78" s="14"/>
      <c r="Q78" s="2">
        <f t="shared" si="2"/>
        <v>17081.96</v>
      </c>
    </row>
    <row r="79" spans="1:17" x14ac:dyDescent="0.25">
      <c r="A79" s="14"/>
      <c r="B79" s="14"/>
      <c r="C79" s="14"/>
      <c r="D79" s="14"/>
      <c r="E79" s="14" t="s">
        <v>22</v>
      </c>
      <c r="F79" s="14"/>
      <c r="G79" s="15">
        <v>42486</v>
      </c>
      <c r="H79" s="14"/>
      <c r="I79" s="14"/>
      <c r="J79" s="14"/>
      <c r="K79" s="14"/>
      <c r="L79" s="14"/>
      <c r="M79" s="18" t="s">
        <v>16</v>
      </c>
      <c r="N79" s="14"/>
      <c r="O79" s="2">
        <v>275</v>
      </c>
      <c r="P79" s="14"/>
      <c r="Q79" s="2">
        <f t="shared" si="2"/>
        <v>17356.96</v>
      </c>
    </row>
    <row r="80" spans="1:17" x14ac:dyDescent="0.25">
      <c r="A80" s="14"/>
      <c r="B80" s="14"/>
      <c r="C80" s="14"/>
      <c r="D80" s="14"/>
      <c r="E80" s="14" t="s">
        <v>22</v>
      </c>
      <c r="F80" s="14"/>
      <c r="G80" s="15">
        <v>42486</v>
      </c>
      <c r="H80" s="14"/>
      <c r="I80" s="14"/>
      <c r="J80" s="14"/>
      <c r="K80" s="14"/>
      <c r="L80" s="14"/>
      <c r="M80" s="18" t="s">
        <v>16</v>
      </c>
      <c r="N80" s="14"/>
      <c r="O80" s="2">
        <v>300</v>
      </c>
      <c r="P80" s="14"/>
      <c r="Q80" s="2">
        <f t="shared" si="2"/>
        <v>17656.96</v>
      </c>
    </row>
    <row r="81" spans="1:17" x14ac:dyDescent="0.25">
      <c r="A81" s="14"/>
      <c r="B81" s="14"/>
      <c r="C81" s="14"/>
      <c r="D81" s="14"/>
      <c r="E81" s="14" t="s">
        <v>22</v>
      </c>
      <c r="F81" s="14"/>
      <c r="G81" s="15">
        <v>42486</v>
      </c>
      <c r="H81" s="14"/>
      <c r="I81" s="14"/>
      <c r="J81" s="14"/>
      <c r="K81" s="14"/>
      <c r="L81" s="14"/>
      <c r="M81" s="18" t="s">
        <v>16</v>
      </c>
      <c r="N81" s="14"/>
      <c r="O81" s="2">
        <v>525</v>
      </c>
      <c r="P81" s="14"/>
      <c r="Q81" s="2">
        <f t="shared" si="2"/>
        <v>18181.96</v>
      </c>
    </row>
    <row r="82" spans="1:17" x14ac:dyDescent="0.25">
      <c r="A82" s="14"/>
      <c r="B82" s="14"/>
      <c r="C82" s="14"/>
      <c r="D82" s="14"/>
      <c r="E82" s="14" t="s">
        <v>22</v>
      </c>
      <c r="F82" s="14"/>
      <c r="G82" s="15">
        <v>42486</v>
      </c>
      <c r="H82" s="14"/>
      <c r="I82" s="14"/>
      <c r="J82" s="14"/>
      <c r="K82" s="14"/>
      <c r="L82" s="14"/>
      <c r="M82" s="18" t="s">
        <v>16</v>
      </c>
      <c r="N82" s="14"/>
      <c r="O82" s="2">
        <v>600</v>
      </c>
      <c r="P82" s="14"/>
      <c r="Q82" s="2">
        <f t="shared" si="2"/>
        <v>18781.96</v>
      </c>
    </row>
    <row r="83" spans="1:17" x14ac:dyDescent="0.25">
      <c r="A83" s="14"/>
      <c r="B83" s="14"/>
      <c r="C83" s="14"/>
      <c r="D83" s="14"/>
      <c r="E83" s="14" t="s">
        <v>22</v>
      </c>
      <c r="F83" s="14"/>
      <c r="G83" s="15">
        <v>42486</v>
      </c>
      <c r="H83" s="14"/>
      <c r="I83" s="14"/>
      <c r="J83" s="14"/>
      <c r="K83" s="14"/>
      <c r="L83" s="14"/>
      <c r="M83" s="18" t="s">
        <v>16</v>
      </c>
      <c r="N83" s="14"/>
      <c r="O83" s="2">
        <v>750</v>
      </c>
      <c r="P83" s="14"/>
      <c r="Q83" s="2">
        <f t="shared" si="2"/>
        <v>19531.96</v>
      </c>
    </row>
    <row r="84" spans="1:17" x14ac:dyDescent="0.25">
      <c r="A84" s="14"/>
      <c r="B84" s="14"/>
      <c r="C84" s="14"/>
      <c r="D84" s="14"/>
      <c r="E84" s="14" t="s">
        <v>22</v>
      </c>
      <c r="F84" s="14"/>
      <c r="G84" s="15">
        <v>42486</v>
      </c>
      <c r="H84" s="14"/>
      <c r="I84" s="14"/>
      <c r="J84" s="14"/>
      <c r="K84" s="14"/>
      <c r="L84" s="14"/>
      <c r="M84" s="18" t="s">
        <v>16</v>
      </c>
      <c r="N84" s="14"/>
      <c r="O84" s="2">
        <v>775.7</v>
      </c>
      <c r="P84" s="14"/>
      <c r="Q84" s="2">
        <f t="shared" si="2"/>
        <v>20307.66</v>
      </c>
    </row>
    <row r="85" spans="1:17" x14ac:dyDescent="0.25">
      <c r="A85" s="14"/>
      <c r="B85" s="14"/>
      <c r="C85" s="14"/>
      <c r="D85" s="14"/>
      <c r="E85" s="14" t="s">
        <v>22</v>
      </c>
      <c r="F85" s="14"/>
      <c r="G85" s="15">
        <v>42487</v>
      </c>
      <c r="H85" s="14"/>
      <c r="I85" s="14"/>
      <c r="J85" s="14"/>
      <c r="K85" s="14"/>
      <c r="L85" s="14"/>
      <c r="M85" s="18" t="s">
        <v>16</v>
      </c>
      <c r="N85" s="14"/>
      <c r="O85" s="2">
        <v>1379.85</v>
      </c>
      <c r="P85" s="14"/>
      <c r="Q85" s="2">
        <f t="shared" si="2"/>
        <v>21687.51</v>
      </c>
    </row>
    <row r="86" spans="1:17" x14ac:dyDescent="0.25">
      <c r="A86" s="14"/>
      <c r="B86" s="14"/>
      <c r="C86" s="14"/>
      <c r="D86" s="14"/>
      <c r="E86" s="14" t="s">
        <v>22</v>
      </c>
      <c r="F86" s="14"/>
      <c r="G86" s="15">
        <v>42487</v>
      </c>
      <c r="H86" s="14"/>
      <c r="I86" s="14"/>
      <c r="J86" s="14"/>
      <c r="K86" s="14"/>
      <c r="L86" s="14"/>
      <c r="M86" s="18" t="s">
        <v>16</v>
      </c>
      <c r="N86" s="14"/>
      <c r="O86" s="2">
        <v>4139.55</v>
      </c>
      <c r="P86" s="14"/>
      <c r="Q86" s="2">
        <f t="shared" si="2"/>
        <v>25827.06</v>
      </c>
    </row>
    <row r="87" spans="1:17" x14ac:dyDescent="0.25">
      <c r="A87" s="14"/>
      <c r="B87" s="14"/>
      <c r="C87" s="14"/>
      <c r="D87" s="14"/>
      <c r="E87" s="14" t="s">
        <v>22</v>
      </c>
      <c r="F87" s="14"/>
      <c r="G87" s="15">
        <v>42488</v>
      </c>
      <c r="H87" s="14"/>
      <c r="I87" s="14"/>
      <c r="J87" s="14"/>
      <c r="K87" s="14"/>
      <c r="L87" s="14"/>
      <c r="M87" s="18" t="s">
        <v>16</v>
      </c>
      <c r="N87" s="14"/>
      <c r="O87" s="2">
        <v>500</v>
      </c>
      <c r="P87" s="14"/>
      <c r="Q87" s="2">
        <f t="shared" si="2"/>
        <v>26327.06</v>
      </c>
    </row>
    <row r="88" spans="1:17" x14ac:dyDescent="0.25">
      <c r="A88" s="14"/>
      <c r="B88" s="14"/>
      <c r="C88" s="14"/>
      <c r="D88" s="14"/>
      <c r="E88" s="14" t="s">
        <v>23</v>
      </c>
      <c r="F88" s="14"/>
      <c r="G88" s="15">
        <v>42489</v>
      </c>
      <c r="H88" s="14"/>
      <c r="I88" s="14"/>
      <c r="J88" s="14"/>
      <c r="K88" s="14" t="s">
        <v>78</v>
      </c>
      <c r="L88" s="14"/>
      <c r="M88" s="18" t="s">
        <v>16</v>
      </c>
      <c r="N88" s="14"/>
      <c r="O88" s="2">
        <v>0</v>
      </c>
      <c r="P88" s="14"/>
      <c r="Q88" s="2">
        <f t="shared" si="2"/>
        <v>26327.06</v>
      </c>
    </row>
    <row r="89" spans="1:17" ht="15.75" thickBot="1" x14ac:dyDescent="0.3">
      <c r="A89" s="14"/>
      <c r="B89" s="14"/>
      <c r="C89" s="14"/>
      <c r="D89" s="14"/>
      <c r="E89" s="14" t="s">
        <v>22</v>
      </c>
      <c r="F89" s="14"/>
      <c r="G89" s="15">
        <v>42490</v>
      </c>
      <c r="H89" s="14"/>
      <c r="I89" s="14"/>
      <c r="J89" s="14"/>
      <c r="K89" s="14"/>
      <c r="L89" s="14"/>
      <c r="M89" s="18" t="s">
        <v>16</v>
      </c>
      <c r="N89" s="14"/>
      <c r="O89" s="3">
        <v>0.35</v>
      </c>
      <c r="P89" s="14"/>
      <c r="Q89" s="3">
        <f t="shared" si="2"/>
        <v>26327.41</v>
      </c>
    </row>
    <row r="90" spans="1:17" ht="15.75" thickBot="1" x14ac:dyDescent="0.3">
      <c r="A90" s="14"/>
      <c r="B90" s="14"/>
      <c r="C90" s="14"/>
      <c r="D90" s="14" t="s">
        <v>18</v>
      </c>
      <c r="E90" s="14"/>
      <c r="F90" s="14"/>
      <c r="G90" s="15"/>
      <c r="H90" s="14"/>
      <c r="I90" s="14"/>
      <c r="J90" s="14"/>
      <c r="K90" s="14"/>
      <c r="L90" s="14"/>
      <c r="M90" s="19"/>
      <c r="N90" s="14"/>
      <c r="O90" s="4">
        <f>ROUND(SUM(O62:O89),5)</f>
        <v>26327.41</v>
      </c>
      <c r="P90" s="14"/>
      <c r="Q90" s="4">
        <f>Q89</f>
        <v>26327.41</v>
      </c>
    </row>
    <row r="91" spans="1:17" ht="30" customHeight="1" thickBot="1" x14ac:dyDescent="0.3">
      <c r="A91" s="14"/>
      <c r="B91" s="14"/>
      <c r="C91" s="14" t="s">
        <v>5</v>
      </c>
      <c r="D91" s="14"/>
      <c r="E91" s="14"/>
      <c r="F91" s="14"/>
      <c r="G91" s="15"/>
      <c r="H91" s="14"/>
      <c r="I91" s="14"/>
      <c r="J91" s="14"/>
      <c r="K91" s="14"/>
      <c r="L91" s="14"/>
      <c r="M91" s="19"/>
      <c r="N91" s="14"/>
      <c r="O91" s="4">
        <f>ROUND(O61+O90,5)</f>
        <v>-3475.28</v>
      </c>
      <c r="P91" s="14"/>
      <c r="Q91" s="4">
        <f>ROUND(Q61+Q90,5)</f>
        <v>-3475.28</v>
      </c>
    </row>
    <row r="92" spans="1:17" ht="30" customHeight="1" thickBot="1" x14ac:dyDescent="0.3">
      <c r="A92" s="14" t="s">
        <v>6</v>
      </c>
      <c r="B92" s="14"/>
      <c r="C92" s="14"/>
      <c r="D92" s="14"/>
      <c r="E92" s="14"/>
      <c r="F92" s="14"/>
      <c r="G92" s="15"/>
      <c r="H92" s="14"/>
      <c r="I92" s="14"/>
      <c r="J92" s="14"/>
      <c r="K92" s="14"/>
      <c r="L92" s="14"/>
      <c r="M92" s="19"/>
      <c r="N92" s="14"/>
      <c r="O92" s="4">
        <v>-3475.28</v>
      </c>
      <c r="P92" s="14"/>
      <c r="Q92" s="4">
        <v>46070.239999999998</v>
      </c>
    </row>
    <row r="93" spans="1:17" ht="30" customHeight="1" thickBot="1" x14ac:dyDescent="0.3">
      <c r="A93" s="14" t="s">
        <v>7</v>
      </c>
      <c r="B93" s="14"/>
      <c r="C93" s="14"/>
      <c r="D93" s="14"/>
      <c r="E93" s="14"/>
      <c r="F93" s="14"/>
      <c r="G93" s="15"/>
      <c r="H93" s="14"/>
      <c r="I93" s="14"/>
      <c r="J93" s="14"/>
      <c r="K93" s="14"/>
      <c r="L93" s="14"/>
      <c r="M93" s="19"/>
      <c r="N93" s="14"/>
      <c r="O93" s="4">
        <f>O92</f>
        <v>-3475.28</v>
      </c>
      <c r="P93" s="14"/>
      <c r="Q93" s="4">
        <f>Q92</f>
        <v>46070.239999999998</v>
      </c>
    </row>
    <row r="94" spans="1:17" s="6" customFormat="1" ht="30" customHeight="1" thickBot="1" x14ac:dyDescent="0.25">
      <c r="A94" s="1" t="s">
        <v>8</v>
      </c>
      <c r="B94" s="1"/>
      <c r="C94" s="1"/>
      <c r="D94" s="1"/>
      <c r="E94" s="1"/>
      <c r="F94" s="1"/>
      <c r="G94" s="13"/>
      <c r="H94" s="1"/>
      <c r="I94" s="1"/>
      <c r="J94" s="1"/>
      <c r="K94" s="1"/>
      <c r="L94" s="1"/>
      <c r="M94" s="17"/>
      <c r="N94" s="1"/>
      <c r="O94" s="5">
        <f>O93</f>
        <v>-3475.28</v>
      </c>
      <c r="P94" s="1"/>
      <c r="Q94" s="5">
        <f>Q93</f>
        <v>46070.239999999998</v>
      </c>
    </row>
    <row r="95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9:35 PM
&amp;"Arial,Bold"&amp;8 05/01/16
&amp;"Arial,Bold"&amp;8 &amp;C&amp;"Arial,Bold"&amp;12 NACOLE
&amp;"Arial,Bold"&amp;14 Reconciliation Detail
&amp;"Arial,Bold"&amp;10 Chase-IN, Period Ending 04/30/2016</oddHeader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0" customWidth="1"/>
    <col min="4" max="4" width="27.28515625" style="10" customWidth="1"/>
    <col min="5" max="5" width="8.570312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49545.52</v>
      </c>
    </row>
    <row r="3" spans="1:5" x14ac:dyDescent="0.25">
      <c r="A3" s="1"/>
      <c r="B3" s="1"/>
      <c r="C3" s="1" t="s">
        <v>2</v>
      </c>
      <c r="D3" s="1"/>
      <c r="E3" s="2"/>
    </row>
    <row r="4" spans="1:5" x14ac:dyDescent="0.25">
      <c r="A4" s="1"/>
      <c r="B4" s="1"/>
      <c r="C4" s="1"/>
      <c r="D4" s="1" t="s">
        <v>3</v>
      </c>
      <c r="E4" s="2">
        <v>-29802.69</v>
      </c>
    </row>
    <row r="5" spans="1:5" ht="15.75" thickBot="1" x14ac:dyDescent="0.3">
      <c r="A5" s="1"/>
      <c r="B5" s="1"/>
      <c r="C5" s="1"/>
      <c r="D5" s="1" t="s">
        <v>4</v>
      </c>
      <c r="E5" s="3">
        <v>26327.41</v>
      </c>
    </row>
    <row r="6" spans="1:5" ht="15.75" thickBot="1" x14ac:dyDescent="0.3">
      <c r="A6" s="1"/>
      <c r="B6" s="1"/>
      <c r="C6" s="1" t="s">
        <v>5</v>
      </c>
      <c r="D6" s="1"/>
      <c r="E6" s="4">
        <f>ROUND(SUM(E3:E5),5)</f>
        <v>-3475.28</v>
      </c>
    </row>
    <row r="7" spans="1:5" s="6" customFormat="1" ht="30" customHeight="1" thickBot="1" x14ac:dyDescent="0.25">
      <c r="A7" s="1" t="s">
        <v>6</v>
      </c>
      <c r="B7" s="1"/>
      <c r="C7" s="1"/>
      <c r="D7" s="1"/>
      <c r="E7" s="5">
        <f>ROUND(E2+E6,5)</f>
        <v>46070.239999999998</v>
      </c>
    </row>
    <row r="8" spans="1:5" ht="31.5" customHeight="1" thickTop="1" x14ac:dyDescent="0.25">
      <c r="A8" s="1" t="s">
        <v>7</v>
      </c>
      <c r="B8" s="1"/>
      <c r="C8" s="1"/>
      <c r="D8" s="1"/>
      <c r="E8" s="2">
        <f>E7</f>
        <v>46070.239999999998</v>
      </c>
    </row>
    <row r="9" spans="1:5" x14ac:dyDescent="0.25">
      <c r="A9" s="1" t="s">
        <v>8</v>
      </c>
      <c r="B9" s="1"/>
      <c r="C9" s="1"/>
      <c r="D9" s="1"/>
      <c r="E9" s="2">
        <f>E8</f>
        <v>46070.239999999998</v>
      </c>
    </row>
  </sheetData>
  <pageMargins left="0.7" right="0.7" top="0.75" bottom="0.75" header="0.1" footer="0.3"/>
  <pageSetup orientation="portrait" r:id="rId1"/>
  <headerFooter>
    <oddHeader>&amp;L&amp;"Arial,Bold"&amp;8 9:33 PM
&amp;"Arial,Bold"&amp;8 05/01/16
&amp;"Arial,Bold"&amp;8 &amp;C&amp;"Arial,Bold"&amp;12 NACOLE
&amp;"Arial,Bold"&amp;14 Reconciliation Summary
&amp;"Arial,Bold"&amp;10 Chase-IN, Period Ending 04/30/2016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5" sqref="I5"/>
    </sheetView>
  </sheetViews>
  <sheetFormatPr defaultRowHeight="15" x14ac:dyDescent="0.25"/>
  <cols>
    <col min="1" max="4" width="3" style="10" customWidth="1"/>
    <col min="5" max="5" width="22.42578125" style="10" customWidth="1"/>
    <col min="6" max="6" width="8.7109375" style="11" bestFit="1" customWidth="1"/>
  </cols>
  <sheetData>
    <row r="1" spans="1:6" s="9" customFormat="1" ht="15.75" thickBot="1" x14ac:dyDescent="0.3">
      <c r="A1" s="7"/>
      <c r="B1" s="7"/>
      <c r="C1" s="7"/>
      <c r="D1" s="7"/>
      <c r="E1" s="7"/>
      <c r="F1" s="8" t="s">
        <v>0</v>
      </c>
    </row>
    <row r="2" spans="1:6" ht="15.75" thickTop="1" x14ac:dyDescent="0.25">
      <c r="A2" s="1" t="s">
        <v>132</v>
      </c>
      <c r="B2" s="1"/>
      <c r="C2" s="1"/>
      <c r="D2" s="1"/>
      <c r="E2" s="1"/>
      <c r="F2" s="2"/>
    </row>
    <row r="3" spans="1:6" x14ac:dyDescent="0.25">
      <c r="A3" s="1"/>
      <c r="B3" s="1" t="s">
        <v>133</v>
      </c>
      <c r="C3" s="1"/>
      <c r="D3" s="1"/>
      <c r="E3" s="1"/>
      <c r="F3" s="2"/>
    </row>
    <row r="4" spans="1:6" x14ac:dyDescent="0.25">
      <c r="A4" s="1"/>
      <c r="B4" s="1"/>
      <c r="C4" s="1" t="s">
        <v>134</v>
      </c>
      <c r="D4" s="1"/>
      <c r="E4" s="1"/>
      <c r="F4" s="2"/>
    </row>
    <row r="5" spans="1:6" x14ac:dyDescent="0.25">
      <c r="A5" s="1"/>
      <c r="B5" s="1"/>
      <c r="C5" s="1"/>
      <c r="D5" s="1" t="s">
        <v>135</v>
      </c>
      <c r="E5" s="1"/>
      <c r="F5" s="2">
        <v>46070.239999999998</v>
      </c>
    </row>
    <row r="6" spans="1:6" x14ac:dyDescent="0.25">
      <c r="A6" s="1"/>
      <c r="B6" s="1"/>
      <c r="C6" s="1"/>
      <c r="D6" s="1" t="s">
        <v>136</v>
      </c>
      <c r="E6" s="1"/>
      <c r="F6" s="2">
        <v>135653.95000000001</v>
      </c>
    </row>
    <row r="7" spans="1:6" ht="15.75" thickBot="1" x14ac:dyDescent="0.3">
      <c r="A7" s="1"/>
      <c r="B7" s="1"/>
      <c r="C7" s="1"/>
      <c r="D7" s="1" t="s">
        <v>137</v>
      </c>
      <c r="E7" s="1"/>
      <c r="F7" s="16">
        <v>8042.55</v>
      </c>
    </row>
    <row r="8" spans="1:6" x14ac:dyDescent="0.25">
      <c r="A8" s="1"/>
      <c r="B8" s="1"/>
      <c r="C8" s="1" t="s">
        <v>138</v>
      </c>
      <c r="D8" s="1"/>
      <c r="E8" s="1"/>
      <c r="F8" s="2">
        <f>ROUND(SUM(F4:F7),5)</f>
        <v>189766.74</v>
      </c>
    </row>
    <row r="9" spans="1:6" ht="30" customHeight="1" x14ac:dyDescent="0.25">
      <c r="A9" s="1"/>
      <c r="B9" s="1"/>
      <c r="C9" s="1" t="s">
        <v>139</v>
      </c>
      <c r="D9" s="1"/>
      <c r="E9" s="1"/>
      <c r="F9" s="2"/>
    </row>
    <row r="10" spans="1:6" x14ac:dyDescent="0.25">
      <c r="A10" s="1"/>
      <c r="B10" s="1"/>
      <c r="C10" s="1"/>
      <c r="D10" s="1" t="s">
        <v>140</v>
      </c>
      <c r="E10" s="1"/>
      <c r="F10" s="2">
        <v>525.26</v>
      </c>
    </row>
    <row r="11" spans="1:6" x14ac:dyDescent="0.25">
      <c r="A11" s="1"/>
      <c r="B11" s="1"/>
      <c r="C11" s="1"/>
      <c r="D11" s="1" t="s">
        <v>141</v>
      </c>
      <c r="E11" s="1"/>
      <c r="F11" s="2">
        <v>-3.93</v>
      </c>
    </row>
    <row r="12" spans="1:6" ht="15.75" thickBot="1" x14ac:dyDescent="0.3">
      <c r="A12" s="1"/>
      <c r="B12" s="1"/>
      <c r="C12" s="1"/>
      <c r="D12" s="1" t="s">
        <v>142</v>
      </c>
      <c r="E12" s="1"/>
      <c r="F12" s="3">
        <v>-355.2</v>
      </c>
    </row>
    <row r="13" spans="1:6" ht="15.75" thickBot="1" x14ac:dyDescent="0.3">
      <c r="A13" s="1"/>
      <c r="B13" s="1"/>
      <c r="C13" s="1" t="s">
        <v>143</v>
      </c>
      <c r="D13" s="1"/>
      <c r="E13" s="1"/>
      <c r="F13" s="4">
        <f>ROUND(SUM(F9:F12),5)</f>
        <v>166.13</v>
      </c>
    </row>
    <row r="14" spans="1:6" ht="30" customHeight="1" thickBot="1" x14ac:dyDescent="0.3">
      <c r="A14" s="1"/>
      <c r="B14" s="1" t="s">
        <v>144</v>
      </c>
      <c r="C14" s="1"/>
      <c r="D14" s="1"/>
      <c r="E14" s="1"/>
      <c r="F14" s="4">
        <f>ROUND(F3+F8+F13,5)</f>
        <v>189932.87</v>
      </c>
    </row>
    <row r="15" spans="1:6" s="6" customFormat="1" ht="30" customHeight="1" thickBot="1" x14ac:dyDescent="0.25">
      <c r="A15" s="1" t="s">
        <v>145</v>
      </c>
      <c r="B15" s="1"/>
      <c r="C15" s="1"/>
      <c r="D15" s="1"/>
      <c r="E15" s="1"/>
      <c r="F15" s="5">
        <f>ROUND(F2+F14,5)</f>
        <v>189932.87</v>
      </c>
    </row>
    <row r="16" spans="1:6" ht="31.5" customHeight="1" thickTop="1" x14ac:dyDescent="0.25">
      <c r="A16" s="1" t="s">
        <v>146</v>
      </c>
      <c r="B16" s="1"/>
      <c r="C16" s="1"/>
      <c r="D16" s="1"/>
      <c r="E16" s="1"/>
      <c r="F16" s="2"/>
    </row>
    <row r="17" spans="1:6" x14ac:dyDescent="0.25">
      <c r="A17" s="1"/>
      <c r="B17" s="1" t="s">
        <v>147</v>
      </c>
      <c r="C17" s="1"/>
      <c r="D17" s="1"/>
      <c r="E17" s="1"/>
      <c r="F17" s="2"/>
    </row>
    <row r="18" spans="1:6" x14ac:dyDescent="0.25">
      <c r="A18" s="1"/>
      <c r="B18" s="1"/>
      <c r="C18" s="1" t="s">
        <v>148</v>
      </c>
      <c r="D18" s="1"/>
      <c r="E18" s="1"/>
      <c r="F18" s="2"/>
    </row>
    <row r="19" spans="1:6" x14ac:dyDescent="0.25">
      <c r="A19" s="1"/>
      <c r="B19" s="1"/>
      <c r="C19" s="1"/>
      <c r="D19" s="1" t="s">
        <v>149</v>
      </c>
      <c r="E19" s="1"/>
      <c r="F19" s="2"/>
    </row>
    <row r="20" spans="1:6" x14ac:dyDescent="0.25">
      <c r="A20" s="1"/>
      <c r="B20" s="1"/>
      <c r="C20" s="1"/>
      <c r="D20" s="1"/>
      <c r="E20" s="1" t="s">
        <v>150</v>
      </c>
      <c r="F20" s="2">
        <v>-1352.55</v>
      </c>
    </row>
    <row r="21" spans="1:6" ht="15.75" thickBot="1" x14ac:dyDescent="0.3">
      <c r="A21" s="1"/>
      <c r="B21" s="1"/>
      <c r="C21" s="1"/>
      <c r="D21" s="1"/>
      <c r="E21" s="1" t="s">
        <v>151</v>
      </c>
      <c r="F21" s="3">
        <v>3391.02</v>
      </c>
    </row>
    <row r="22" spans="1:6" ht="15.75" thickBot="1" x14ac:dyDescent="0.3">
      <c r="A22" s="1"/>
      <c r="B22" s="1"/>
      <c r="C22" s="1"/>
      <c r="D22" s="1" t="s">
        <v>152</v>
      </c>
      <c r="E22" s="1"/>
      <c r="F22" s="4">
        <f>ROUND(SUM(F19:F21),5)</f>
        <v>2038.47</v>
      </c>
    </row>
    <row r="23" spans="1:6" ht="30" customHeight="1" thickBot="1" x14ac:dyDescent="0.3">
      <c r="A23" s="1"/>
      <c r="B23" s="1"/>
      <c r="C23" s="1" t="s">
        <v>153</v>
      </c>
      <c r="D23" s="1"/>
      <c r="E23" s="1"/>
      <c r="F23" s="22">
        <f>ROUND(F18+F22,5)</f>
        <v>2038.47</v>
      </c>
    </row>
    <row r="24" spans="1:6" ht="30" customHeight="1" x14ac:dyDescent="0.25">
      <c r="A24" s="1"/>
      <c r="B24" s="1" t="s">
        <v>154</v>
      </c>
      <c r="C24" s="1"/>
      <c r="D24" s="1"/>
      <c r="E24" s="1"/>
      <c r="F24" s="2">
        <f>ROUND(F17+F23,5)</f>
        <v>2038.47</v>
      </c>
    </row>
    <row r="25" spans="1:6" ht="30" customHeight="1" x14ac:dyDescent="0.25">
      <c r="A25" s="1"/>
      <c r="B25" s="1" t="s">
        <v>155</v>
      </c>
      <c r="C25" s="1"/>
      <c r="D25" s="1"/>
      <c r="E25" s="1"/>
      <c r="F25" s="2"/>
    </row>
    <row r="26" spans="1:6" x14ac:dyDescent="0.25">
      <c r="A26" s="1"/>
      <c r="B26" s="1"/>
      <c r="C26" s="1" t="s">
        <v>156</v>
      </c>
      <c r="D26" s="1"/>
      <c r="E26" s="1"/>
      <c r="F26" s="2">
        <v>69628.84</v>
      </c>
    </row>
    <row r="27" spans="1:6" x14ac:dyDescent="0.25">
      <c r="A27" s="1"/>
      <c r="B27" s="1"/>
      <c r="C27" s="1" t="s">
        <v>157</v>
      </c>
      <c r="D27" s="1"/>
      <c r="E27" s="1"/>
      <c r="F27" s="2">
        <v>92465.1</v>
      </c>
    </row>
    <row r="28" spans="1:6" ht="15.75" thickBot="1" x14ac:dyDescent="0.3">
      <c r="A28" s="1"/>
      <c r="B28" s="1"/>
      <c r="C28" s="1" t="s">
        <v>131</v>
      </c>
      <c r="D28" s="1"/>
      <c r="E28" s="1"/>
      <c r="F28" s="3">
        <v>25800.46</v>
      </c>
    </row>
    <row r="29" spans="1:6" ht="15.75" thickBot="1" x14ac:dyDescent="0.3">
      <c r="A29" s="1"/>
      <c r="B29" s="1" t="s">
        <v>158</v>
      </c>
      <c r="C29" s="1"/>
      <c r="D29" s="1"/>
      <c r="E29" s="1"/>
      <c r="F29" s="4">
        <f>ROUND(SUM(F25:F28),5)</f>
        <v>187894.39999999999</v>
      </c>
    </row>
    <row r="30" spans="1:6" s="6" customFormat="1" ht="30" customHeight="1" thickBot="1" x14ac:dyDescent="0.25">
      <c r="A30" s="1" t="s">
        <v>159</v>
      </c>
      <c r="B30" s="1"/>
      <c r="C30" s="1"/>
      <c r="D30" s="1"/>
      <c r="E30" s="1"/>
      <c r="F30" s="5">
        <f>ROUND(F16+F24+F29,5)</f>
        <v>189932.87</v>
      </c>
    </row>
    <row r="31" spans="1:6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K9" sqref="K9"/>
    </sheetView>
  </sheetViews>
  <sheetFormatPr defaultRowHeight="15" x14ac:dyDescent="0.25"/>
  <sheetData>
    <row r="1" spans="1:3" x14ac:dyDescent="0.25">
      <c r="A1" s="97" t="s">
        <v>160</v>
      </c>
      <c r="B1" s="98"/>
      <c r="C1" s="99"/>
    </row>
    <row r="2" spans="1:3" x14ac:dyDescent="0.25">
      <c r="A2" s="23" t="s">
        <v>84</v>
      </c>
      <c r="B2" s="24"/>
      <c r="C2" s="25">
        <v>390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F45" sqref="F45"/>
    </sheetView>
  </sheetViews>
  <sheetFormatPr defaultRowHeight="15" x14ac:dyDescent="0.25"/>
  <cols>
    <col min="1" max="1" width="36.7109375" customWidth="1"/>
    <col min="2" max="2" width="22.85546875" customWidth="1"/>
    <col min="3" max="3" width="20" customWidth="1"/>
  </cols>
  <sheetData>
    <row r="1" spans="1:3" x14ac:dyDescent="0.25">
      <c r="A1" s="26" t="s">
        <v>161</v>
      </c>
      <c r="B1" s="26" t="s">
        <v>162</v>
      </c>
      <c r="C1" s="26" t="s">
        <v>163</v>
      </c>
    </row>
    <row r="2" spans="1:3" x14ac:dyDescent="0.25">
      <c r="A2" s="97" t="s">
        <v>160</v>
      </c>
      <c r="B2" s="98"/>
      <c r="C2" s="99"/>
    </row>
    <row r="3" spans="1:3" x14ac:dyDescent="0.25">
      <c r="A3" s="23" t="s">
        <v>84</v>
      </c>
      <c r="B3" s="24">
        <v>146250</v>
      </c>
      <c r="C3" s="24">
        <v>19650</v>
      </c>
    </row>
    <row r="4" spans="1:3" x14ac:dyDescent="0.25">
      <c r="A4" s="23" t="s">
        <v>164</v>
      </c>
      <c r="B4" s="24">
        <v>15000</v>
      </c>
      <c r="C4" s="25"/>
    </row>
    <row r="5" spans="1:3" x14ac:dyDescent="0.25">
      <c r="A5" s="23" t="s">
        <v>165</v>
      </c>
      <c r="B5" s="24">
        <v>1500</v>
      </c>
      <c r="C5" s="25"/>
    </row>
    <row r="6" spans="1:3" x14ac:dyDescent="0.25">
      <c r="A6" s="23" t="s">
        <v>166</v>
      </c>
      <c r="B6" s="24">
        <v>0</v>
      </c>
      <c r="C6" s="25"/>
    </row>
    <row r="7" spans="1:3" x14ac:dyDescent="0.25">
      <c r="A7" s="23" t="s">
        <v>167</v>
      </c>
      <c r="B7" s="24">
        <v>0</v>
      </c>
      <c r="C7" s="25"/>
    </row>
    <row r="8" spans="1:3" x14ac:dyDescent="0.25">
      <c r="A8" s="23" t="s">
        <v>168</v>
      </c>
      <c r="B8" s="24">
        <v>10000</v>
      </c>
      <c r="C8" s="25"/>
    </row>
    <row r="9" spans="1:3" x14ac:dyDescent="0.25">
      <c r="A9" s="23" t="s">
        <v>169</v>
      </c>
      <c r="B9" s="27">
        <f>SUM(B3:B8)</f>
        <v>172750</v>
      </c>
      <c r="C9" s="27">
        <f>+SUM(C3:C8)</f>
        <v>19650</v>
      </c>
    </row>
    <row r="10" spans="1:3" x14ac:dyDescent="0.25">
      <c r="A10" s="28"/>
      <c r="B10" s="29"/>
      <c r="C10" s="29"/>
    </row>
    <row r="11" spans="1:3" x14ac:dyDescent="0.25">
      <c r="A11" s="97" t="s">
        <v>170</v>
      </c>
      <c r="B11" s="98"/>
      <c r="C11" s="99"/>
    </row>
    <row r="12" spans="1:3" x14ac:dyDescent="0.25">
      <c r="A12" s="30" t="s">
        <v>171</v>
      </c>
      <c r="B12" s="24">
        <v>0</v>
      </c>
      <c r="C12" s="25"/>
    </row>
    <row r="13" spans="1:3" x14ac:dyDescent="0.25">
      <c r="A13" s="30" t="s">
        <v>108</v>
      </c>
      <c r="B13" s="24">
        <v>3000</v>
      </c>
      <c r="C13" s="25">
        <v>322.77999999999997</v>
      </c>
    </row>
    <row r="14" spans="1:3" x14ac:dyDescent="0.25">
      <c r="A14" s="30" t="s">
        <v>172</v>
      </c>
      <c r="B14" s="24">
        <v>2750</v>
      </c>
      <c r="C14" s="25"/>
    </row>
    <row r="15" spans="1:3" x14ac:dyDescent="0.25">
      <c r="A15" s="30" t="s">
        <v>173</v>
      </c>
      <c r="B15" s="24">
        <v>0</v>
      </c>
      <c r="C15" s="25"/>
    </row>
    <row r="16" spans="1:3" x14ac:dyDescent="0.25">
      <c r="A16" s="30" t="s">
        <v>174</v>
      </c>
      <c r="B16" s="24">
        <v>15000</v>
      </c>
      <c r="C16" s="25"/>
    </row>
    <row r="17" spans="1:3" x14ac:dyDescent="0.25">
      <c r="A17" s="30" t="s">
        <v>175</v>
      </c>
      <c r="B17" s="24">
        <v>1500</v>
      </c>
      <c r="C17" s="25"/>
    </row>
    <row r="18" spans="1:3" x14ac:dyDescent="0.25">
      <c r="A18" s="30" t="s">
        <v>176</v>
      </c>
      <c r="B18" s="24">
        <v>0</v>
      </c>
      <c r="C18" s="25"/>
    </row>
    <row r="19" spans="1:3" x14ac:dyDescent="0.25">
      <c r="A19" s="30" t="s">
        <v>177</v>
      </c>
      <c r="B19" s="24">
        <v>800</v>
      </c>
      <c r="C19" s="25"/>
    </row>
    <row r="20" spans="1:3" x14ac:dyDescent="0.25">
      <c r="A20" s="30" t="s">
        <v>178</v>
      </c>
      <c r="B20" s="24">
        <v>9300</v>
      </c>
      <c r="C20" s="25"/>
    </row>
    <row r="21" spans="1:3" x14ac:dyDescent="0.25">
      <c r="A21" s="30" t="s">
        <v>179</v>
      </c>
      <c r="B21" s="24">
        <v>23575</v>
      </c>
      <c r="C21" s="25"/>
    </row>
    <row r="22" spans="1:3" x14ac:dyDescent="0.25">
      <c r="A22" s="30" t="s">
        <v>180</v>
      </c>
      <c r="B22" s="24">
        <v>10000</v>
      </c>
      <c r="C22" s="25"/>
    </row>
    <row r="23" spans="1:3" x14ac:dyDescent="0.25">
      <c r="A23" s="30" t="s">
        <v>103</v>
      </c>
      <c r="B23" s="24">
        <v>5500</v>
      </c>
      <c r="C23" s="25"/>
    </row>
    <row r="24" spans="1:3" x14ac:dyDescent="0.25">
      <c r="A24" s="30" t="s">
        <v>181</v>
      </c>
      <c r="B24" s="24">
        <v>15000</v>
      </c>
      <c r="C24" s="25">
        <v>300</v>
      </c>
    </row>
    <row r="25" spans="1:3" x14ac:dyDescent="0.25">
      <c r="A25" s="30" t="s">
        <v>182</v>
      </c>
      <c r="B25" s="24">
        <v>600</v>
      </c>
      <c r="C25" s="25"/>
    </row>
    <row r="26" spans="1:3" x14ac:dyDescent="0.25">
      <c r="A26" s="30" t="s">
        <v>183</v>
      </c>
      <c r="B26" s="24">
        <v>500</v>
      </c>
      <c r="C26" s="25"/>
    </row>
    <row r="27" spans="1:3" x14ac:dyDescent="0.25">
      <c r="A27" s="30" t="s">
        <v>184</v>
      </c>
      <c r="B27" s="24">
        <v>900</v>
      </c>
      <c r="C27" s="25"/>
    </row>
    <row r="28" spans="1:3" x14ac:dyDescent="0.25">
      <c r="A28" s="30" t="s">
        <v>185</v>
      </c>
      <c r="B28" s="24">
        <v>250</v>
      </c>
      <c r="C28" s="25"/>
    </row>
    <row r="29" spans="1:3" x14ac:dyDescent="0.25">
      <c r="A29" s="30" t="s">
        <v>186</v>
      </c>
      <c r="B29" s="24">
        <v>325</v>
      </c>
      <c r="C29" s="25"/>
    </row>
    <row r="30" spans="1:3" x14ac:dyDescent="0.25">
      <c r="A30" s="30" t="s">
        <v>119</v>
      </c>
      <c r="B30" s="24">
        <v>150</v>
      </c>
      <c r="C30" s="25"/>
    </row>
    <row r="31" spans="1:3" x14ac:dyDescent="0.25">
      <c r="A31" s="30" t="s">
        <v>187</v>
      </c>
      <c r="B31" s="24">
        <v>0</v>
      </c>
      <c r="C31" s="31"/>
    </row>
    <row r="32" spans="1:3" x14ac:dyDescent="0.25">
      <c r="A32" s="30" t="s">
        <v>188</v>
      </c>
      <c r="B32" s="24">
        <v>1500</v>
      </c>
      <c r="C32" s="25"/>
    </row>
    <row r="33" spans="1:3" x14ac:dyDescent="0.25">
      <c r="A33" s="30" t="s">
        <v>189</v>
      </c>
      <c r="B33" s="24">
        <v>3000</v>
      </c>
      <c r="C33" s="25"/>
    </row>
    <row r="34" spans="1:3" x14ac:dyDescent="0.25">
      <c r="A34" s="30" t="s">
        <v>190</v>
      </c>
      <c r="B34" s="24">
        <v>1050</v>
      </c>
      <c r="C34" s="25"/>
    </row>
    <row r="35" spans="1:3" x14ac:dyDescent="0.25">
      <c r="A35" s="30" t="s">
        <v>191</v>
      </c>
      <c r="B35" s="24">
        <v>300</v>
      </c>
      <c r="C35" s="25"/>
    </row>
    <row r="36" spans="1:3" x14ac:dyDescent="0.25">
      <c r="A36" s="30" t="s">
        <v>192</v>
      </c>
      <c r="B36" s="24">
        <v>3500</v>
      </c>
      <c r="C36" s="25"/>
    </row>
    <row r="37" spans="1:3" x14ac:dyDescent="0.25">
      <c r="A37" s="30" t="s">
        <v>193</v>
      </c>
      <c r="B37" s="24">
        <v>2500</v>
      </c>
      <c r="C37" s="25"/>
    </row>
    <row r="38" spans="1:3" x14ac:dyDescent="0.25">
      <c r="A38" s="30" t="s">
        <v>194</v>
      </c>
      <c r="B38" s="32">
        <f>SUM(B39:B41)</f>
        <v>13083</v>
      </c>
      <c r="C38" s="33"/>
    </row>
    <row r="39" spans="1:3" x14ac:dyDescent="0.25">
      <c r="A39" s="34" t="s">
        <v>195</v>
      </c>
      <c r="B39" s="35">
        <v>4150</v>
      </c>
      <c r="C39" s="90"/>
    </row>
    <row r="40" spans="1:3" x14ac:dyDescent="0.25">
      <c r="A40" s="36" t="s">
        <v>196</v>
      </c>
      <c r="B40" s="37">
        <v>5850</v>
      </c>
      <c r="C40" s="90"/>
    </row>
    <row r="41" spans="1:3" x14ac:dyDescent="0.25">
      <c r="A41" s="38" t="s">
        <v>197</v>
      </c>
      <c r="B41" s="39">
        <v>3083</v>
      </c>
      <c r="C41" s="90"/>
    </row>
    <row r="42" spans="1:3" x14ac:dyDescent="0.25">
      <c r="A42" s="40" t="s">
        <v>198</v>
      </c>
      <c r="B42" s="41">
        <f>SUM(B43:B45)</f>
        <v>2199</v>
      </c>
      <c r="C42" s="42"/>
    </row>
    <row r="43" spans="1:3" x14ac:dyDescent="0.25">
      <c r="A43" s="34" t="s">
        <v>199</v>
      </c>
      <c r="B43" s="35">
        <v>852</v>
      </c>
      <c r="C43" s="91"/>
    </row>
    <row r="44" spans="1:3" x14ac:dyDescent="0.25">
      <c r="A44" s="36" t="s">
        <v>200</v>
      </c>
      <c r="B44" s="37">
        <v>684</v>
      </c>
      <c r="C44" s="91"/>
    </row>
    <row r="45" spans="1:3" x14ac:dyDescent="0.25">
      <c r="A45" s="38" t="s">
        <v>201</v>
      </c>
      <c r="B45" s="39">
        <v>663</v>
      </c>
      <c r="C45" s="91"/>
    </row>
    <row r="46" spans="1:3" x14ac:dyDescent="0.25">
      <c r="A46" s="31" t="s">
        <v>114</v>
      </c>
      <c r="B46" s="24">
        <v>0</v>
      </c>
      <c r="C46" s="92"/>
    </row>
    <row r="47" spans="1:3" x14ac:dyDescent="0.25">
      <c r="A47" s="43" t="s">
        <v>202</v>
      </c>
      <c r="B47" s="44">
        <f>SUM(B12:B46)</f>
        <v>131564</v>
      </c>
      <c r="C47" s="33">
        <f>SUM(C12:C46)</f>
        <v>622.78</v>
      </c>
    </row>
    <row r="48" spans="1:3" x14ac:dyDescent="0.25">
      <c r="A48" s="23"/>
      <c r="B48" s="23"/>
      <c r="C48" s="33"/>
    </row>
    <row r="49" spans="1:3" x14ac:dyDescent="0.25">
      <c r="A49" s="23" t="s">
        <v>131</v>
      </c>
      <c r="B49" s="45">
        <f>B9-B47</f>
        <v>41186</v>
      </c>
      <c r="C49" s="89">
        <f>(C9-C47)</f>
        <v>19027.22</v>
      </c>
    </row>
    <row r="50" spans="1:3" x14ac:dyDescent="0.25">
      <c r="C50" s="23"/>
    </row>
    <row r="51" spans="1:3" x14ac:dyDescent="0.25">
      <c r="C51" s="46"/>
    </row>
  </sheetData>
  <mergeCells count="2">
    <mergeCell ref="A2:C2"/>
    <mergeCell ref="A11:C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49" workbookViewId="0">
      <selection activeCell="F36" sqref="F36"/>
    </sheetView>
  </sheetViews>
  <sheetFormatPr defaultRowHeight="15" x14ac:dyDescent="0.25"/>
  <cols>
    <col min="1" max="1" width="33.5703125" customWidth="1"/>
    <col min="2" max="2" width="27.5703125" customWidth="1"/>
    <col min="3" max="3" width="18.42578125" customWidth="1"/>
  </cols>
  <sheetData>
    <row r="1" spans="1:3" x14ac:dyDescent="0.25">
      <c r="A1" s="56"/>
      <c r="B1" s="57" t="s">
        <v>162</v>
      </c>
      <c r="C1" s="56" t="s">
        <v>163</v>
      </c>
    </row>
    <row r="2" spans="1:3" x14ac:dyDescent="0.25">
      <c r="A2" s="58" t="s">
        <v>217</v>
      </c>
      <c r="B2" s="59"/>
      <c r="C2" s="60"/>
    </row>
    <row r="3" spans="1:3" x14ac:dyDescent="0.25">
      <c r="A3" s="52" t="s">
        <v>83</v>
      </c>
      <c r="B3" s="24">
        <v>4500</v>
      </c>
      <c r="C3" s="24">
        <v>3000</v>
      </c>
    </row>
    <row r="4" spans="1:3" x14ac:dyDescent="0.25">
      <c r="A4" s="52" t="s">
        <v>218</v>
      </c>
      <c r="B4" s="24">
        <v>172750</v>
      </c>
      <c r="C4" s="24">
        <v>19650</v>
      </c>
    </row>
    <row r="5" spans="1:3" x14ac:dyDescent="0.25">
      <c r="A5" s="52" t="s">
        <v>219</v>
      </c>
      <c r="B5" s="27">
        <v>7500</v>
      </c>
      <c r="C5" s="25"/>
    </row>
    <row r="6" spans="1:3" x14ac:dyDescent="0.25">
      <c r="A6" s="52" t="s">
        <v>220</v>
      </c>
      <c r="B6" s="24">
        <v>5215</v>
      </c>
      <c r="C6" s="24">
        <v>5215</v>
      </c>
    </row>
    <row r="7" spans="1:3" x14ac:dyDescent="0.25">
      <c r="A7" s="52" t="s">
        <v>85</v>
      </c>
      <c r="B7" s="24">
        <v>17500</v>
      </c>
      <c r="C7" s="24">
        <v>10809.5</v>
      </c>
    </row>
    <row r="8" spans="1:3" x14ac:dyDescent="0.25">
      <c r="A8" s="52" t="s">
        <v>221</v>
      </c>
      <c r="B8" s="24"/>
      <c r="C8" s="24">
        <v>390</v>
      </c>
    </row>
    <row r="9" spans="1:3" x14ac:dyDescent="0.25">
      <c r="A9" s="52" t="s">
        <v>90</v>
      </c>
      <c r="B9" s="24">
        <v>49800</v>
      </c>
      <c r="C9" s="24">
        <f>+SUM(C10:C13)</f>
        <v>32725</v>
      </c>
    </row>
    <row r="10" spans="1:3" x14ac:dyDescent="0.25">
      <c r="A10" s="61" t="s">
        <v>222</v>
      </c>
      <c r="B10" s="62">
        <v>5300</v>
      </c>
      <c r="C10" s="62">
        <v>4050</v>
      </c>
    </row>
    <row r="11" spans="1:3" x14ac:dyDescent="0.25">
      <c r="A11" s="63" t="s">
        <v>223</v>
      </c>
      <c r="B11" s="64">
        <v>28000</v>
      </c>
      <c r="C11" s="64">
        <v>21612.5</v>
      </c>
    </row>
    <row r="12" spans="1:3" x14ac:dyDescent="0.25">
      <c r="A12" s="63" t="s">
        <v>224</v>
      </c>
      <c r="B12" s="64">
        <v>7650</v>
      </c>
      <c r="C12" s="64">
        <v>6725</v>
      </c>
    </row>
    <row r="13" spans="1:3" x14ac:dyDescent="0.25">
      <c r="A13" s="65" t="s">
        <v>225</v>
      </c>
      <c r="B13" s="66">
        <v>400</v>
      </c>
      <c r="C13" s="66">
        <v>337.5</v>
      </c>
    </row>
    <row r="14" spans="1:3" x14ac:dyDescent="0.25">
      <c r="A14" s="52" t="s">
        <v>226</v>
      </c>
      <c r="B14" s="24">
        <v>1100</v>
      </c>
      <c r="C14" s="24">
        <v>600</v>
      </c>
    </row>
    <row r="15" spans="1:3" x14ac:dyDescent="0.25">
      <c r="A15" s="52" t="s">
        <v>96</v>
      </c>
      <c r="B15" s="24">
        <f>SUM(B16:B17)</f>
        <v>49200</v>
      </c>
      <c r="C15" s="24">
        <f>SUM(C16:C17)</f>
        <v>36107.1</v>
      </c>
    </row>
    <row r="16" spans="1:3" x14ac:dyDescent="0.25">
      <c r="A16" s="67" t="s">
        <v>227</v>
      </c>
      <c r="B16" s="62">
        <v>25700</v>
      </c>
      <c r="C16" s="68">
        <v>25700</v>
      </c>
    </row>
    <row r="17" spans="1:3" x14ac:dyDescent="0.25">
      <c r="A17" s="69" t="s">
        <v>228</v>
      </c>
      <c r="B17" s="66">
        <v>23500</v>
      </c>
      <c r="C17" s="70">
        <v>10407.1</v>
      </c>
    </row>
    <row r="18" spans="1:3" x14ac:dyDescent="0.25">
      <c r="A18" s="52" t="s">
        <v>229</v>
      </c>
      <c r="B18" s="24">
        <v>0</v>
      </c>
      <c r="C18" s="24"/>
    </row>
    <row r="19" spans="1:3" x14ac:dyDescent="0.25">
      <c r="A19" s="52" t="s">
        <v>89</v>
      </c>
      <c r="B19" s="24">
        <v>80</v>
      </c>
      <c r="C19" s="24">
        <v>27.03</v>
      </c>
    </row>
    <row r="20" spans="1:3" ht="18.75" x14ac:dyDescent="0.3">
      <c r="A20" s="53" t="s">
        <v>169</v>
      </c>
      <c r="B20" s="71">
        <f>SUM(B3:B4,B5:B7:B9,B14:B15,B19)</f>
        <v>307645</v>
      </c>
      <c r="C20" s="72">
        <f>SUM(C3:C4,C5:C9,C14:C15,C19)</f>
        <v>108523.63</v>
      </c>
    </row>
    <row r="21" spans="1:3" x14ac:dyDescent="0.25">
      <c r="A21" s="28"/>
      <c r="B21" s="49"/>
      <c r="C21" s="23"/>
    </row>
    <row r="22" spans="1:3" x14ac:dyDescent="0.25">
      <c r="A22" s="73"/>
      <c r="B22" s="73"/>
      <c r="C22" s="73"/>
    </row>
    <row r="23" spans="1:3" x14ac:dyDescent="0.25">
      <c r="A23" s="47" t="s">
        <v>230</v>
      </c>
      <c r="B23" s="48"/>
      <c r="C23" s="47"/>
    </row>
    <row r="24" spans="1:3" x14ac:dyDescent="0.25">
      <c r="A24" s="53" t="s">
        <v>231</v>
      </c>
      <c r="B24" s="46">
        <v>50</v>
      </c>
      <c r="C24" s="46"/>
    </row>
    <row r="25" spans="1:3" x14ac:dyDescent="0.25">
      <c r="A25" s="52" t="s">
        <v>227</v>
      </c>
      <c r="B25" s="24">
        <f>SUM(B26:B27)</f>
        <v>5000</v>
      </c>
      <c r="C25" s="24">
        <f>SUM(C26:C27)</f>
        <v>4260.96</v>
      </c>
    </row>
    <row r="26" spans="1:3" x14ac:dyDescent="0.25">
      <c r="A26" s="74" t="s">
        <v>232</v>
      </c>
      <c r="B26" s="62">
        <v>3500</v>
      </c>
      <c r="C26" s="62">
        <v>3505</v>
      </c>
    </row>
    <row r="27" spans="1:3" x14ac:dyDescent="0.25">
      <c r="A27" s="75" t="s">
        <v>233</v>
      </c>
      <c r="B27" s="66">
        <v>1500</v>
      </c>
      <c r="C27" s="66">
        <v>755.96</v>
      </c>
    </row>
    <row r="28" spans="1:3" x14ac:dyDescent="0.25">
      <c r="A28" s="52" t="s">
        <v>234</v>
      </c>
      <c r="B28" s="24">
        <v>12000</v>
      </c>
      <c r="C28" s="24">
        <v>5970.3</v>
      </c>
    </row>
    <row r="29" spans="1:3" x14ac:dyDescent="0.25">
      <c r="A29" s="52" t="s">
        <v>235</v>
      </c>
      <c r="B29" s="24">
        <v>131564</v>
      </c>
      <c r="C29" s="24">
        <v>622.78</v>
      </c>
    </row>
    <row r="30" spans="1:3" x14ac:dyDescent="0.25">
      <c r="A30" s="52" t="s">
        <v>236</v>
      </c>
      <c r="B30" s="27">
        <v>7500</v>
      </c>
      <c r="C30" s="24">
        <v>454.46</v>
      </c>
    </row>
    <row r="31" spans="1:3" x14ac:dyDescent="0.25">
      <c r="A31" s="52" t="s">
        <v>85</v>
      </c>
      <c r="B31" s="24">
        <v>17500</v>
      </c>
      <c r="C31" s="24">
        <v>7465.07</v>
      </c>
    </row>
    <row r="32" spans="1:3" x14ac:dyDescent="0.25">
      <c r="A32" s="76" t="s">
        <v>237</v>
      </c>
      <c r="B32" s="32">
        <f>SUM(B33:B41)</f>
        <v>118868.5</v>
      </c>
      <c r="C32" s="32">
        <f>SUM(C33:C41)</f>
        <v>39737.64</v>
      </c>
    </row>
    <row r="33" spans="1:3" x14ac:dyDescent="0.25">
      <c r="A33" s="77" t="s">
        <v>238</v>
      </c>
      <c r="B33" s="62">
        <v>8400</v>
      </c>
      <c r="C33" s="78"/>
    </row>
    <row r="34" spans="1:3" x14ac:dyDescent="0.25">
      <c r="A34" s="79" t="s">
        <v>239</v>
      </c>
      <c r="B34" s="64">
        <v>50000</v>
      </c>
      <c r="C34" s="64">
        <v>16666.64</v>
      </c>
    </row>
    <row r="35" spans="1:3" x14ac:dyDescent="0.25">
      <c r="A35" s="79" t="s">
        <v>240</v>
      </c>
      <c r="B35" s="64">
        <v>4000</v>
      </c>
      <c r="C35" s="64">
        <v>1756.91</v>
      </c>
    </row>
    <row r="36" spans="1:3" x14ac:dyDescent="0.25">
      <c r="A36" s="79" t="s">
        <v>106</v>
      </c>
      <c r="B36" s="64">
        <v>28000</v>
      </c>
      <c r="C36" s="64">
        <v>9333.2800000000007</v>
      </c>
    </row>
    <row r="37" spans="1:3" x14ac:dyDescent="0.25">
      <c r="A37" s="79" t="s">
        <v>241</v>
      </c>
      <c r="B37" s="64">
        <v>2500</v>
      </c>
      <c r="C37" s="80"/>
    </row>
    <row r="38" spans="1:3" x14ac:dyDescent="0.25">
      <c r="A38" s="79" t="s">
        <v>242</v>
      </c>
      <c r="B38" s="64">
        <v>1000</v>
      </c>
      <c r="C38" s="81"/>
    </row>
    <row r="39" spans="1:3" x14ac:dyDescent="0.25">
      <c r="A39" s="79" t="s">
        <v>243</v>
      </c>
      <c r="B39" s="64">
        <v>2900</v>
      </c>
      <c r="C39" s="64">
        <v>1831.31</v>
      </c>
    </row>
    <row r="40" spans="1:3" x14ac:dyDescent="0.25">
      <c r="A40" s="79" t="s">
        <v>244</v>
      </c>
      <c r="B40" s="64">
        <v>3500</v>
      </c>
      <c r="C40" s="82">
        <v>3960</v>
      </c>
    </row>
    <row r="41" spans="1:3" x14ac:dyDescent="0.25">
      <c r="A41" s="83" t="s">
        <v>245</v>
      </c>
      <c r="B41" s="66">
        <v>18568.5</v>
      </c>
      <c r="C41" s="66">
        <v>6189.5</v>
      </c>
    </row>
    <row r="42" spans="1:3" x14ac:dyDescent="0.25">
      <c r="A42" s="52" t="s">
        <v>246</v>
      </c>
      <c r="B42" s="24">
        <f>SUM(B43:B44)</f>
        <v>2269</v>
      </c>
      <c r="C42" s="24">
        <f>SUM(C43:C44)</f>
        <v>463.07</v>
      </c>
    </row>
    <row r="43" spans="1:3" x14ac:dyDescent="0.25">
      <c r="A43" s="79" t="s">
        <v>247</v>
      </c>
      <c r="B43" s="84">
        <v>2269</v>
      </c>
      <c r="C43" s="84">
        <v>463.07</v>
      </c>
    </row>
    <row r="44" spans="1:3" x14ac:dyDescent="0.25">
      <c r="A44" s="79" t="s">
        <v>248</v>
      </c>
      <c r="B44" s="84">
        <v>0</v>
      </c>
      <c r="C44" s="85"/>
    </row>
    <row r="45" spans="1:3" x14ac:dyDescent="0.25">
      <c r="A45" s="52" t="s">
        <v>108</v>
      </c>
      <c r="B45" s="24">
        <v>2000</v>
      </c>
      <c r="C45" s="24">
        <v>427.29</v>
      </c>
    </row>
    <row r="46" spans="1:3" x14ac:dyDescent="0.25">
      <c r="A46" s="52" t="s">
        <v>249</v>
      </c>
      <c r="B46" s="24">
        <f>SUM(B47:B51)</f>
        <v>18936</v>
      </c>
      <c r="C46" s="24">
        <f>SUM(C47:C51)</f>
        <v>13648.509999999998</v>
      </c>
    </row>
    <row r="47" spans="1:3" x14ac:dyDescent="0.25">
      <c r="A47" s="77" t="s">
        <v>250</v>
      </c>
      <c r="B47" s="62">
        <v>4150</v>
      </c>
      <c r="C47" s="62">
        <v>946.12</v>
      </c>
    </row>
    <row r="48" spans="1:3" x14ac:dyDescent="0.25">
      <c r="A48" s="79" t="s">
        <v>251</v>
      </c>
      <c r="B48" s="64">
        <v>4136</v>
      </c>
      <c r="C48" s="64">
        <v>6022.18</v>
      </c>
    </row>
    <row r="49" spans="1:3" x14ac:dyDescent="0.25">
      <c r="A49" s="79" t="s">
        <v>252</v>
      </c>
      <c r="B49" s="64">
        <v>2350</v>
      </c>
      <c r="C49" s="64">
        <v>2137.59</v>
      </c>
    </row>
    <row r="50" spans="1:3" x14ac:dyDescent="0.25">
      <c r="A50" s="79" t="s">
        <v>253</v>
      </c>
      <c r="B50" s="86">
        <v>300</v>
      </c>
      <c r="C50" s="64">
        <v>908.21</v>
      </c>
    </row>
    <row r="51" spans="1:3" x14ac:dyDescent="0.25">
      <c r="A51" s="83" t="s">
        <v>254</v>
      </c>
      <c r="B51" s="66">
        <v>8000</v>
      </c>
      <c r="C51" s="66">
        <v>3634.41</v>
      </c>
    </row>
    <row r="52" spans="1:3" x14ac:dyDescent="0.25">
      <c r="A52" s="52" t="s">
        <v>116</v>
      </c>
      <c r="B52" s="24">
        <v>4000</v>
      </c>
      <c r="C52" s="24">
        <v>1125</v>
      </c>
    </row>
    <row r="53" spans="1:3" x14ac:dyDescent="0.25">
      <c r="A53" s="52" t="s">
        <v>177</v>
      </c>
      <c r="B53" s="24">
        <v>1600</v>
      </c>
      <c r="C53" s="24"/>
    </row>
    <row r="54" spans="1:3" x14ac:dyDescent="0.25">
      <c r="A54" s="52" t="s">
        <v>119</v>
      </c>
      <c r="B54" s="24">
        <v>700</v>
      </c>
      <c r="C54" s="24">
        <v>189.13</v>
      </c>
    </row>
    <row r="55" spans="1:3" x14ac:dyDescent="0.25">
      <c r="A55" s="52" t="s">
        <v>189</v>
      </c>
      <c r="B55" s="24">
        <v>600</v>
      </c>
      <c r="C55" s="24">
        <v>64.849999999999994</v>
      </c>
    </row>
    <row r="56" spans="1:3" x14ac:dyDescent="0.25">
      <c r="A56" s="52" t="s">
        <v>255</v>
      </c>
      <c r="B56" s="24">
        <v>104</v>
      </c>
      <c r="C56" s="24"/>
    </row>
    <row r="57" spans="1:3" x14ac:dyDescent="0.25">
      <c r="A57" s="52" t="s">
        <v>256</v>
      </c>
      <c r="B57" s="24">
        <v>2400</v>
      </c>
      <c r="C57" s="24">
        <v>1048.0899999999999</v>
      </c>
    </row>
    <row r="58" spans="1:3" x14ac:dyDescent="0.25">
      <c r="A58" s="52" t="s">
        <v>257</v>
      </c>
      <c r="B58" s="24">
        <v>204</v>
      </c>
      <c r="C58" s="24"/>
    </row>
    <row r="59" spans="1:3" x14ac:dyDescent="0.25">
      <c r="A59" s="52" t="s">
        <v>207</v>
      </c>
      <c r="B59" s="24">
        <v>1500</v>
      </c>
      <c r="C59" s="52"/>
    </row>
    <row r="60" spans="1:3" x14ac:dyDescent="0.25">
      <c r="A60" s="52" t="s">
        <v>258</v>
      </c>
      <c r="B60" s="24">
        <v>3800</v>
      </c>
      <c r="C60" s="24">
        <v>1601.99</v>
      </c>
    </row>
    <row r="61" spans="1:3" x14ac:dyDescent="0.25">
      <c r="A61" s="52" t="s">
        <v>259</v>
      </c>
      <c r="B61" s="27">
        <v>5500</v>
      </c>
      <c r="C61" s="24">
        <v>1687.05</v>
      </c>
    </row>
    <row r="62" spans="1:3" x14ac:dyDescent="0.25">
      <c r="A62" s="52" t="s">
        <v>114</v>
      </c>
      <c r="B62" s="24">
        <v>150</v>
      </c>
      <c r="C62" s="24">
        <v>7.76</v>
      </c>
    </row>
    <row r="63" spans="1:3" ht="18.75" x14ac:dyDescent="0.3">
      <c r="A63" s="53" t="s">
        <v>202</v>
      </c>
      <c r="B63" s="71">
        <f>SUM(B25,B28:B32,B42,B45:B46,B52:B62)</f>
        <v>336195.5</v>
      </c>
      <c r="C63" s="72">
        <f>SUM(C24:C25,C28,C29:C32,C42,C45:C46,C52:C62)</f>
        <v>78773.950000000012</v>
      </c>
    </row>
    <row r="64" spans="1:3" x14ac:dyDescent="0.25">
      <c r="A64" s="23"/>
      <c r="B64" s="49"/>
      <c r="C64" s="54"/>
    </row>
    <row r="65" spans="1:3" ht="18.75" x14ac:dyDescent="0.3">
      <c r="A65" s="53" t="s">
        <v>131</v>
      </c>
      <c r="B65" s="87">
        <f>SUM(B20-B63)</f>
        <v>-28550.5</v>
      </c>
      <c r="C65" s="87">
        <f>SUM(C20-C63)</f>
        <v>29749.679999999993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V16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9.85546875" style="11" bestFit="1" customWidth="1"/>
    <col min="2" max="3" width="2.28515625" style="11" customWidth="1"/>
    <col min="4" max="4" width="5.85546875" style="11" bestFit="1" customWidth="1"/>
    <col min="5" max="5" width="2.28515625" style="11" customWidth="1"/>
    <col min="6" max="6" width="8.7109375" style="11" bestFit="1" customWidth="1"/>
    <col min="7" max="7" width="2.28515625" style="11" customWidth="1"/>
    <col min="8" max="8" width="7.85546875" style="11" bestFit="1" customWidth="1"/>
    <col min="9" max="9" width="2.28515625" style="11" customWidth="1"/>
    <col min="10" max="10" width="5.7109375" style="11" bestFit="1" customWidth="1"/>
    <col min="11" max="11" width="2.28515625" style="11" customWidth="1"/>
    <col min="12" max="12" width="12.5703125" style="11" bestFit="1" customWidth="1"/>
    <col min="13" max="13" width="2.28515625" style="11" customWidth="1"/>
    <col min="14" max="14" width="6.28515625" style="11" bestFit="1" customWidth="1"/>
    <col min="15" max="15" width="2.28515625" style="11" customWidth="1"/>
    <col min="16" max="16" width="8.7109375" style="11" bestFit="1" customWidth="1"/>
    <col min="17" max="17" width="2.28515625" style="11" customWidth="1"/>
    <col min="18" max="18" width="13.7109375" style="11" bestFit="1" customWidth="1"/>
    <col min="19" max="19" width="2.28515625" style="11" customWidth="1"/>
    <col min="20" max="20" width="5.5703125" style="11" bestFit="1" customWidth="1"/>
    <col min="21" max="21" width="2.28515625" style="11" customWidth="1"/>
    <col min="22" max="22" width="11.5703125" style="11" bestFit="1" customWidth="1"/>
  </cols>
  <sheetData>
    <row r="1" spans="1:22" s="9" customFormat="1" ht="15.75" thickBot="1" x14ac:dyDescent="0.3">
      <c r="A1" s="20"/>
      <c r="B1" s="20"/>
      <c r="C1" s="20"/>
      <c r="D1" s="8" t="s">
        <v>9</v>
      </c>
      <c r="E1" s="20"/>
      <c r="F1" s="8" t="s">
        <v>10</v>
      </c>
      <c r="G1" s="20"/>
      <c r="H1" s="8" t="s">
        <v>11</v>
      </c>
      <c r="I1" s="20"/>
      <c r="J1" s="8" t="s">
        <v>260</v>
      </c>
      <c r="K1" s="20"/>
      <c r="L1" s="8" t="s">
        <v>12</v>
      </c>
      <c r="M1" s="20"/>
      <c r="N1" s="8" t="s">
        <v>261</v>
      </c>
      <c r="O1" s="20"/>
      <c r="P1" s="8" t="s">
        <v>262</v>
      </c>
      <c r="Q1" s="20"/>
      <c r="R1" s="8" t="s">
        <v>263</v>
      </c>
      <c r="S1" s="20"/>
      <c r="T1" s="8" t="s">
        <v>264</v>
      </c>
      <c r="U1" s="20"/>
      <c r="V1" s="8" t="s">
        <v>265</v>
      </c>
    </row>
    <row r="2" spans="1:22" ht="15.75" thickTop="1" x14ac:dyDescent="0.25">
      <c r="A2" s="1" t="s">
        <v>266</v>
      </c>
      <c r="B2" s="1"/>
      <c r="C2" s="1"/>
      <c r="D2" s="1"/>
      <c r="E2" s="1"/>
      <c r="F2" s="13"/>
      <c r="G2" s="1"/>
      <c r="H2" s="1"/>
      <c r="I2" s="1"/>
      <c r="J2" s="1"/>
      <c r="K2" s="1"/>
      <c r="L2" s="1"/>
      <c r="M2" s="1"/>
      <c r="N2" s="1"/>
      <c r="O2" s="1"/>
      <c r="P2" s="13"/>
      <c r="Q2" s="1"/>
      <c r="R2" s="1"/>
      <c r="S2" s="1"/>
      <c r="T2" s="95"/>
      <c r="U2" s="1"/>
      <c r="V2" s="12"/>
    </row>
    <row r="3" spans="1:22" x14ac:dyDescent="0.25">
      <c r="A3" s="14" t="s">
        <v>267</v>
      </c>
      <c r="B3" s="14"/>
      <c r="C3" s="14"/>
      <c r="D3" s="14"/>
      <c r="E3" s="14"/>
      <c r="F3" s="15"/>
      <c r="G3" s="14"/>
      <c r="H3" s="14"/>
      <c r="I3" s="14"/>
      <c r="J3" s="14"/>
      <c r="K3" s="14"/>
      <c r="L3" s="14"/>
      <c r="M3" s="14"/>
      <c r="N3" s="14"/>
      <c r="O3" s="14"/>
      <c r="P3" s="15"/>
      <c r="Q3" s="14"/>
      <c r="R3" s="14"/>
      <c r="S3" s="14"/>
      <c r="T3" s="96"/>
      <c r="U3" s="14"/>
      <c r="V3" s="2"/>
    </row>
    <row r="4" spans="1:22" ht="30" customHeight="1" x14ac:dyDescent="0.25">
      <c r="A4" s="1" t="s">
        <v>268</v>
      </c>
      <c r="B4" s="1"/>
      <c r="C4" s="1"/>
      <c r="D4" s="1"/>
      <c r="E4" s="1"/>
      <c r="F4" s="13"/>
      <c r="G4" s="1"/>
      <c r="H4" s="1"/>
      <c r="I4" s="1"/>
      <c r="J4" s="1"/>
      <c r="K4" s="1"/>
      <c r="L4" s="1"/>
      <c r="M4" s="1"/>
      <c r="N4" s="1"/>
      <c r="O4" s="1"/>
      <c r="P4" s="13"/>
      <c r="Q4" s="1"/>
      <c r="R4" s="1"/>
      <c r="S4" s="1"/>
      <c r="T4" s="95"/>
      <c r="U4" s="1"/>
      <c r="V4" s="12"/>
    </row>
    <row r="5" spans="1:22" x14ac:dyDescent="0.25">
      <c r="A5" s="14"/>
      <c r="B5" s="14"/>
      <c r="C5" s="14"/>
      <c r="D5" s="14" t="s">
        <v>277</v>
      </c>
      <c r="E5" s="14"/>
      <c r="F5" s="15">
        <v>42490</v>
      </c>
      <c r="G5" s="14"/>
      <c r="H5" s="14" t="s">
        <v>278</v>
      </c>
      <c r="I5" s="14"/>
      <c r="J5" s="14"/>
      <c r="K5" s="14"/>
      <c r="L5" s="14" t="s">
        <v>281</v>
      </c>
      <c r="M5" s="14"/>
      <c r="N5" s="14"/>
      <c r="O5" s="14"/>
      <c r="P5" s="15">
        <v>42490</v>
      </c>
      <c r="Q5" s="14"/>
      <c r="R5" s="14" t="s">
        <v>284</v>
      </c>
      <c r="S5" s="14"/>
      <c r="T5" s="96">
        <v>2</v>
      </c>
      <c r="U5" s="14"/>
      <c r="V5" s="2">
        <v>300</v>
      </c>
    </row>
    <row r="6" spans="1:22" x14ac:dyDescent="0.25">
      <c r="A6" s="14"/>
      <c r="B6" s="14"/>
      <c r="C6" s="14"/>
      <c r="D6" s="14" t="s">
        <v>277</v>
      </c>
      <c r="E6" s="14"/>
      <c r="F6" s="15">
        <v>42490</v>
      </c>
      <c r="G6" s="14"/>
      <c r="H6" s="14" t="s">
        <v>279</v>
      </c>
      <c r="I6" s="14"/>
      <c r="J6" s="14"/>
      <c r="K6" s="14"/>
      <c r="L6" s="14" t="s">
        <v>282</v>
      </c>
      <c r="M6" s="14"/>
      <c r="N6" s="14"/>
      <c r="O6" s="14"/>
      <c r="P6" s="15">
        <v>42490</v>
      </c>
      <c r="Q6" s="14"/>
      <c r="R6" s="14" t="s">
        <v>284</v>
      </c>
      <c r="S6" s="14"/>
      <c r="T6" s="96">
        <v>2</v>
      </c>
      <c r="U6" s="14"/>
      <c r="V6" s="2">
        <v>300</v>
      </c>
    </row>
    <row r="7" spans="1:22" ht="15.75" thickBot="1" x14ac:dyDescent="0.3">
      <c r="A7" s="14"/>
      <c r="B7" s="14"/>
      <c r="C7" s="14"/>
      <c r="D7" s="14" t="s">
        <v>277</v>
      </c>
      <c r="E7" s="14"/>
      <c r="F7" s="15">
        <v>42490</v>
      </c>
      <c r="G7" s="14"/>
      <c r="H7" s="14" t="s">
        <v>280</v>
      </c>
      <c r="I7" s="14"/>
      <c r="J7" s="14"/>
      <c r="K7" s="14"/>
      <c r="L7" s="14" t="s">
        <v>283</v>
      </c>
      <c r="M7" s="14"/>
      <c r="N7" s="14"/>
      <c r="O7" s="14"/>
      <c r="P7" s="15">
        <v>42490</v>
      </c>
      <c r="Q7" s="14"/>
      <c r="R7" s="14" t="s">
        <v>284</v>
      </c>
      <c r="S7" s="14"/>
      <c r="T7" s="96">
        <v>2</v>
      </c>
      <c r="U7" s="14"/>
      <c r="V7" s="16">
        <v>300</v>
      </c>
    </row>
    <row r="8" spans="1:22" x14ac:dyDescent="0.25">
      <c r="A8" s="14" t="s">
        <v>269</v>
      </c>
      <c r="B8" s="14"/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14"/>
      <c r="P8" s="15"/>
      <c r="Q8" s="14"/>
      <c r="R8" s="14"/>
      <c r="S8" s="14"/>
      <c r="T8" s="96"/>
      <c r="U8" s="14"/>
      <c r="V8" s="2">
        <f>ROUND(SUM(V4:V7),5)</f>
        <v>900</v>
      </c>
    </row>
    <row r="9" spans="1:22" ht="30" customHeight="1" x14ac:dyDescent="0.25">
      <c r="A9" s="1" t="s">
        <v>270</v>
      </c>
      <c r="B9" s="1"/>
      <c r="C9" s="1"/>
      <c r="D9" s="1"/>
      <c r="E9" s="1"/>
      <c r="F9" s="13"/>
      <c r="G9" s="1"/>
      <c r="H9" s="1"/>
      <c r="I9" s="1"/>
      <c r="J9" s="1"/>
      <c r="K9" s="1"/>
      <c r="L9" s="1"/>
      <c r="M9" s="1"/>
      <c r="N9" s="1"/>
      <c r="O9" s="1"/>
      <c r="P9" s="13"/>
      <c r="Q9" s="1"/>
      <c r="R9" s="1"/>
      <c r="S9" s="1"/>
      <c r="T9" s="95"/>
      <c r="U9" s="1"/>
      <c r="V9" s="12"/>
    </row>
    <row r="10" spans="1:22" x14ac:dyDescent="0.25">
      <c r="A10" s="14" t="s">
        <v>271</v>
      </c>
      <c r="B10" s="14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4"/>
      <c r="R10" s="14"/>
      <c r="S10" s="14"/>
      <c r="T10" s="96"/>
      <c r="U10" s="14"/>
      <c r="V10" s="2"/>
    </row>
    <row r="11" spans="1:22" ht="30" customHeight="1" x14ac:dyDescent="0.25">
      <c r="A11" s="1" t="s">
        <v>272</v>
      </c>
      <c r="B11" s="1"/>
      <c r="C11" s="1"/>
      <c r="D11" s="1"/>
      <c r="E11" s="1"/>
      <c r="F11" s="13"/>
      <c r="G11" s="1"/>
      <c r="H11" s="1"/>
      <c r="I11" s="1"/>
      <c r="J11" s="1"/>
      <c r="K11" s="1"/>
      <c r="L11" s="1"/>
      <c r="M11" s="1"/>
      <c r="N11" s="1"/>
      <c r="O11" s="1"/>
      <c r="P11" s="13"/>
      <c r="Q11" s="1"/>
      <c r="R11" s="1"/>
      <c r="S11" s="1"/>
      <c r="T11" s="95"/>
      <c r="U11" s="1"/>
      <c r="V11" s="12"/>
    </row>
    <row r="12" spans="1:22" x14ac:dyDescent="0.25">
      <c r="A12" s="14" t="s">
        <v>273</v>
      </c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4"/>
      <c r="R12" s="14"/>
      <c r="S12" s="14"/>
      <c r="T12" s="96"/>
      <c r="U12" s="14"/>
      <c r="V12" s="2"/>
    </row>
    <row r="13" spans="1:22" ht="30" customHeight="1" x14ac:dyDescent="0.25">
      <c r="A13" s="1" t="s">
        <v>274</v>
      </c>
      <c r="B13" s="1"/>
      <c r="C13" s="1"/>
      <c r="D13" s="1"/>
      <c r="E13" s="1"/>
      <c r="F13" s="13"/>
      <c r="G13" s="1"/>
      <c r="H13" s="1"/>
      <c r="I13" s="1"/>
      <c r="J13" s="1"/>
      <c r="K13" s="1"/>
      <c r="L13" s="1"/>
      <c r="M13" s="1"/>
      <c r="N13" s="1"/>
      <c r="O13" s="1"/>
      <c r="P13" s="13"/>
      <c r="Q13" s="1"/>
      <c r="R13" s="1"/>
      <c r="S13" s="1"/>
      <c r="T13" s="95"/>
      <c r="U13" s="1"/>
      <c r="V13" s="12"/>
    </row>
    <row r="14" spans="1:22" ht="15.75" thickBot="1" x14ac:dyDescent="0.3">
      <c r="A14" s="14" t="s">
        <v>275</v>
      </c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4"/>
      <c r="R14" s="14"/>
      <c r="S14" s="14"/>
      <c r="T14" s="96"/>
      <c r="U14" s="14"/>
      <c r="V14" s="3"/>
    </row>
    <row r="15" spans="1:22" s="6" customFormat="1" ht="30" customHeight="1" thickBot="1" x14ac:dyDescent="0.25">
      <c r="A15" s="1" t="s">
        <v>276</v>
      </c>
      <c r="B15" s="1"/>
      <c r="C15" s="1"/>
      <c r="D15" s="1"/>
      <c r="E15" s="1"/>
      <c r="F15" s="13"/>
      <c r="G15" s="1"/>
      <c r="H15" s="1"/>
      <c r="I15" s="1"/>
      <c r="J15" s="1"/>
      <c r="K15" s="1"/>
      <c r="L15" s="1"/>
      <c r="M15" s="1"/>
      <c r="N15" s="1"/>
      <c r="O15" s="1"/>
      <c r="P15" s="13"/>
      <c r="Q15" s="1"/>
      <c r="R15" s="1"/>
      <c r="S15" s="1"/>
      <c r="T15" s="95"/>
      <c r="U15" s="1"/>
      <c r="V15" s="5">
        <f>ROUND(V3+V8+V10+V12+V14,5)</f>
        <v>900</v>
      </c>
    </row>
    <row r="16" spans="1:22" ht="15.75" thickTop="1" x14ac:dyDescent="0.25"/>
  </sheetData>
  <pageMargins left="0.7" right="0.7" top="0.75" bottom="0.75" header="0.1" footer="0.3"/>
  <pageSetup orientation="portrait" r:id="rId1"/>
  <headerFooter>
    <oddHeader>&amp;L&amp;"Arial,Bold"&amp;8 11:48 AM
&amp;"Arial,Bold"&amp;8 05/02/16
&amp;"Arial,Bold"&amp;8 &amp;C&amp;"Arial,Bold"&amp;12 NACOLE
&amp;"Arial,Bold"&amp;14 A/R Aging Detail
&amp;"Arial,Bold"&amp;10 As of May 2,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>
      <selection activeCell="D17" sqref="D17"/>
    </sheetView>
  </sheetViews>
  <sheetFormatPr defaultRowHeight="15" x14ac:dyDescent="0.25"/>
  <cols>
    <col min="1" max="1" width="28.85546875" customWidth="1"/>
    <col min="2" max="2" width="21.5703125" customWidth="1"/>
    <col min="3" max="3" width="20.28515625" customWidth="1"/>
  </cols>
  <sheetData>
    <row r="1" spans="1:3" x14ac:dyDescent="0.25">
      <c r="A1" s="47" t="s">
        <v>203</v>
      </c>
      <c r="B1" s="48" t="s">
        <v>162</v>
      </c>
      <c r="C1" s="47" t="s">
        <v>163</v>
      </c>
    </row>
    <row r="2" spans="1:3" x14ac:dyDescent="0.25">
      <c r="A2" s="23"/>
      <c r="B2" s="49"/>
      <c r="C2" s="23"/>
    </row>
    <row r="3" spans="1:3" x14ac:dyDescent="0.25">
      <c r="A3" s="50" t="s">
        <v>204</v>
      </c>
      <c r="B3" s="51"/>
      <c r="C3" s="51"/>
    </row>
    <row r="4" spans="1:3" x14ac:dyDescent="0.25">
      <c r="A4" s="52" t="s">
        <v>84</v>
      </c>
      <c r="B4" s="24">
        <v>17500</v>
      </c>
      <c r="C4" s="33">
        <v>10809.5</v>
      </c>
    </row>
    <row r="5" spans="1:3" x14ac:dyDescent="0.25">
      <c r="A5" s="53" t="s">
        <v>169</v>
      </c>
      <c r="B5" s="46">
        <f>SUM(B4)</f>
        <v>17500</v>
      </c>
      <c r="C5" s="88">
        <f>SUM(C4)</f>
        <v>10809.5</v>
      </c>
    </row>
    <row r="6" spans="1:3" x14ac:dyDescent="0.25">
      <c r="A6" s="30"/>
      <c r="B6" s="49"/>
      <c r="C6" s="54"/>
    </row>
    <row r="7" spans="1:3" x14ac:dyDescent="0.25">
      <c r="A7" s="50" t="s">
        <v>205</v>
      </c>
      <c r="B7" s="51"/>
      <c r="C7" s="55"/>
    </row>
    <row r="8" spans="1:3" x14ac:dyDescent="0.25">
      <c r="A8" s="52" t="s">
        <v>181</v>
      </c>
      <c r="B8" s="24">
        <v>400</v>
      </c>
      <c r="C8" s="31"/>
    </row>
    <row r="9" spans="1:3" x14ac:dyDescent="0.25">
      <c r="A9" s="52" t="s">
        <v>179</v>
      </c>
      <c r="B9" s="27">
        <v>1225</v>
      </c>
      <c r="C9" s="25">
        <v>2656</v>
      </c>
    </row>
    <row r="10" spans="1:3" x14ac:dyDescent="0.25">
      <c r="A10" s="52" t="s">
        <v>108</v>
      </c>
      <c r="B10" s="24">
        <v>875</v>
      </c>
      <c r="C10" s="25">
        <v>365.72</v>
      </c>
    </row>
    <row r="11" spans="1:3" x14ac:dyDescent="0.25">
      <c r="A11" s="52" t="s">
        <v>177</v>
      </c>
      <c r="B11" s="24">
        <v>600</v>
      </c>
      <c r="C11" s="25">
        <v>250</v>
      </c>
    </row>
    <row r="12" spans="1:3" x14ac:dyDescent="0.25">
      <c r="A12" s="52" t="s">
        <v>206</v>
      </c>
      <c r="B12" s="27">
        <v>0</v>
      </c>
      <c r="C12" s="25">
        <v>3230</v>
      </c>
    </row>
    <row r="13" spans="1:3" x14ac:dyDescent="0.25">
      <c r="A13" s="52" t="s">
        <v>207</v>
      </c>
      <c r="B13" s="24">
        <v>0</v>
      </c>
      <c r="C13" s="25"/>
    </row>
    <row r="14" spans="1:3" x14ac:dyDescent="0.25">
      <c r="A14" s="52" t="s">
        <v>208</v>
      </c>
      <c r="B14" s="24">
        <v>1000</v>
      </c>
      <c r="C14" s="25"/>
    </row>
    <row r="15" spans="1:3" x14ac:dyDescent="0.25">
      <c r="A15" s="52" t="s">
        <v>209</v>
      </c>
      <c r="B15" s="24">
        <v>0</v>
      </c>
      <c r="C15" s="25"/>
    </row>
    <row r="16" spans="1:3" x14ac:dyDescent="0.25">
      <c r="A16" s="52" t="s">
        <v>210</v>
      </c>
      <c r="B16" s="24">
        <v>525</v>
      </c>
      <c r="C16" s="25"/>
    </row>
    <row r="17" spans="1:3" x14ac:dyDescent="0.25">
      <c r="A17" s="52" t="s">
        <v>119</v>
      </c>
      <c r="B17" s="24">
        <v>0</v>
      </c>
      <c r="C17" s="31"/>
    </row>
    <row r="18" spans="1:3" x14ac:dyDescent="0.25">
      <c r="A18" s="52" t="s">
        <v>189</v>
      </c>
      <c r="B18" s="24">
        <v>200</v>
      </c>
      <c r="C18" s="25"/>
    </row>
    <row r="19" spans="1:3" x14ac:dyDescent="0.25">
      <c r="A19" s="52" t="s">
        <v>211</v>
      </c>
      <c r="B19" s="24">
        <v>0</v>
      </c>
      <c r="C19" s="25"/>
    </row>
    <row r="20" spans="1:3" x14ac:dyDescent="0.25">
      <c r="A20" s="52" t="s">
        <v>212</v>
      </c>
      <c r="B20" s="24">
        <v>1200</v>
      </c>
      <c r="C20" s="25"/>
    </row>
    <row r="21" spans="1:3" x14ac:dyDescent="0.25">
      <c r="A21" s="52" t="s">
        <v>213</v>
      </c>
      <c r="B21" s="24">
        <v>2650</v>
      </c>
      <c r="C21" s="25"/>
    </row>
    <row r="22" spans="1:3" x14ac:dyDescent="0.25">
      <c r="A22" s="52" t="s">
        <v>214</v>
      </c>
      <c r="B22" s="24">
        <v>3680</v>
      </c>
      <c r="C22" s="25">
        <v>615.16</v>
      </c>
    </row>
    <row r="23" spans="1:3" x14ac:dyDescent="0.25">
      <c r="A23" s="52" t="s">
        <v>215</v>
      </c>
      <c r="B23" s="24">
        <v>5145</v>
      </c>
      <c r="C23" s="25">
        <v>348.19</v>
      </c>
    </row>
    <row r="24" spans="1:3" x14ac:dyDescent="0.25">
      <c r="A24" s="52" t="s">
        <v>216</v>
      </c>
      <c r="B24" s="24">
        <v>0</v>
      </c>
      <c r="C24" s="25"/>
    </row>
    <row r="25" spans="1:3" x14ac:dyDescent="0.25">
      <c r="A25" s="52" t="s">
        <v>114</v>
      </c>
      <c r="B25" s="32">
        <v>0</v>
      </c>
      <c r="C25" s="43"/>
    </row>
    <row r="26" spans="1:3" x14ac:dyDescent="0.25">
      <c r="A26" s="53" t="s">
        <v>202</v>
      </c>
      <c r="B26" s="93">
        <f>SUM(B8:B25)</f>
        <v>17500</v>
      </c>
      <c r="C26" s="88">
        <f>SUM(C8:C25)</f>
        <v>7465.07</v>
      </c>
    </row>
    <row r="27" spans="1:3" x14ac:dyDescent="0.25">
      <c r="A27" s="23"/>
      <c r="B27" s="91"/>
      <c r="C27" s="94"/>
    </row>
    <row r="28" spans="1:3" x14ac:dyDescent="0.25">
      <c r="A28" s="53" t="s">
        <v>131</v>
      </c>
      <c r="B28" s="93">
        <f>B5-B26</f>
        <v>0</v>
      </c>
      <c r="C28" s="93">
        <f>C5-C26</f>
        <v>3344.4300000000003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pane xSplit="4230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3" style="11" customWidth="1"/>
    <col min="4" max="4" width="24.28515625" style="11" customWidth="1"/>
    <col min="5" max="5" width="6.140625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4.5703125" style="11" bestFit="1" customWidth="1"/>
    <col min="10" max="10" width="2.28515625" style="11" customWidth="1"/>
    <col min="11" max="11" width="5.42578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7.28515625" style="11" bestFit="1" customWidth="1"/>
    <col min="16" max="16" width="2.28515625" style="11" customWidth="1"/>
    <col min="17" max="17" width="7" style="11" bestFit="1" customWidth="1"/>
  </cols>
  <sheetData>
    <row r="1" spans="1:17" s="9" customFormat="1" ht="15.75" thickBot="1" x14ac:dyDescent="0.3">
      <c r="A1" s="20"/>
      <c r="B1" s="20"/>
      <c r="C1" s="20"/>
      <c r="D1" s="20"/>
      <c r="E1" s="8" t="s">
        <v>9</v>
      </c>
      <c r="F1" s="20"/>
      <c r="G1" s="8" t="s">
        <v>10</v>
      </c>
      <c r="H1" s="20"/>
      <c r="I1" s="8" t="s">
        <v>11</v>
      </c>
      <c r="J1" s="20"/>
      <c r="K1" s="8" t="s">
        <v>12</v>
      </c>
      <c r="L1" s="20"/>
      <c r="M1" s="8" t="s">
        <v>13</v>
      </c>
      <c r="N1" s="20"/>
      <c r="O1" s="8" t="s">
        <v>14</v>
      </c>
      <c r="P1" s="20"/>
      <c r="Q1" s="8" t="s">
        <v>15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7"/>
      <c r="N2" s="1"/>
      <c r="O2" s="12"/>
      <c r="P2" s="1"/>
      <c r="Q2" s="12">
        <v>8042.36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7"/>
      <c r="N3" s="1"/>
      <c r="O3" s="12"/>
      <c r="P3" s="1"/>
      <c r="Q3" s="12"/>
    </row>
    <row r="4" spans="1:17" x14ac:dyDescent="0.25">
      <c r="A4" s="1"/>
      <c r="B4" s="1"/>
      <c r="C4" s="1"/>
      <c r="D4" s="1" t="s">
        <v>79</v>
      </c>
      <c r="E4" s="1"/>
      <c r="F4" s="1"/>
      <c r="G4" s="13"/>
      <c r="H4" s="1"/>
      <c r="I4" s="1"/>
      <c r="J4" s="1"/>
      <c r="K4" s="1"/>
      <c r="L4" s="1"/>
      <c r="M4" s="17"/>
      <c r="N4" s="1"/>
      <c r="O4" s="12"/>
      <c r="P4" s="1"/>
      <c r="Q4" s="12"/>
    </row>
    <row r="5" spans="1:17" ht="15.75" thickBot="1" x14ac:dyDescent="0.3">
      <c r="A5" s="21"/>
      <c r="B5" s="21"/>
      <c r="C5" s="21"/>
      <c r="D5" s="21"/>
      <c r="E5" s="14" t="s">
        <v>22</v>
      </c>
      <c r="F5" s="14"/>
      <c r="G5" s="15">
        <v>42490</v>
      </c>
      <c r="H5" s="14"/>
      <c r="I5" s="14"/>
      <c r="J5" s="14"/>
      <c r="K5" s="14"/>
      <c r="L5" s="14"/>
      <c r="M5" s="18" t="s">
        <v>16</v>
      </c>
      <c r="N5" s="14"/>
      <c r="O5" s="3">
        <v>0.19</v>
      </c>
      <c r="P5" s="14"/>
      <c r="Q5" s="3">
        <f>ROUND(Q4+O5,5)</f>
        <v>0.19</v>
      </c>
    </row>
    <row r="6" spans="1:17" ht="15.75" thickBot="1" x14ac:dyDescent="0.3">
      <c r="A6" s="14"/>
      <c r="B6" s="14"/>
      <c r="C6" s="14"/>
      <c r="D6" s="14" t="s">
        <v>18</v>
      </c>
      <c r="E6" s="14"/>
      <c r="F6" s="14"/>
      <c r="G6" s="15"/>
      <c r="H6" s="14"/>
      <c r="I6" s="14"/>
      <c r="J6" s="14"/>
      <c r="K6" s="14"/>
      <c r="L6" s="14"/>
      <c r="M6" s="19"/>
      <c r="N6" s="14"/>
      <c r="O6" s="4">
        <f>ROUND(SUM(O4:O5),5)</f>
        <v>0.19</v>
      </c>
      <c r="P6" s="14"/>
      <c r="Q6" s="4">
        <f>Q5</f>
        <v>0.19</v>
      </c>
    </row>
    <row r="7" spans="1:17" ht="30" customHeight="1" thickBot="1" x14ac:dyDescent="0.3">
      <c r="A7" s="14"/>
      <c r="B7" s="14"/>
      <c r="C7" s="14" t="s">
        <v>5</v>
      </c>
      <c r="D7" s="14"/>
      <c r="E7" s="14"/>
      <c r="F7" s="14"/>
      <c r="G7" s="15"/>
      <c r="H7" s="14"/>
      <c r="I7" s="14"/>
      <c r="J7" s="14"/>
      <c r="K7" s="14"/>
      <c r="L7" s="14"/>
      <c r="M7" s="19"/>
      <c r="N7" s="14"/>
      <c r="O7" s="4">
        <f>O6</f>
        <v>0.19</v>
      </c>
      <c r="P7" s="14"/>
      <c r="Q7" s="4">
        <f>Q6</f>
        <v>0.19</v>
      </c>
    </row>
    <row r="8" spans="1:17" ht="30" customHeight="1" thickBot="1" x14ac:dyDescent="0.3">
      <c r="A8" s="14" t="s">
        <v>6</v>
      </c>
      <c r="B8" s="14"/>
      <c r="C8" s="14"/>
      <c r="D8" s="14"/>
      <c r="E8" s="14"/>
      <c r="F8" s="14"/>
      <c r="G8" s="15"/>
      <c r="H8" s="14"/>
      <c r="I8" s="14"/>
      <c r="J8" s="14"/>
      <c r="K8" s="14"/>
      <c r="L8" s="14"/>
      <c r="M8" s="19"/>
      <c r="N8" s="14"/>
      <c r="O8" s="4">
        <v>0.19</v>
      </c>
      <c r="P8" s="14"/>
      <c r="Q8" s="4">
        <v>8042.55</v>
      </c>
    </row>
    <row r="9" spans="1:17" ht="30" customHeight="1" thickBot="1" x14ac:dyDescent="0.3">
      <c r="A9" s="14" t="s">
        <v>7</v>
      </c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19"/>
      <c r="N9" s="14"/>
      <c r="O9" s="4">
        <f>O8</f>
        <v>0.19</v>
      </c>
      <c r="P9" s="14"/>
      <c r="Q9" s="4">
        <f>Q8</f>
        <v>8042.55</v>
      </c>
    </row>
    <row r="10" spans="1:17" s="6" customFormat="1" ht="30" customHeight="1" thickBot="1" x14ac:dyDescent="0.25">
      <c r="A10" s="1" t="s">
        <v>8</v>
      </c>
      <c r="B10" s="1"/>
      <c r="C10" s="1"/>
      <c r="D10" s="1"/>
      <c r="E10" s="1"/>
      <c r="F10" s="1"/>
      <c r="G10" s="13"/>
      <c r="H10" s="1"/>
      <c r="I10" s="1"/>
      <c r="J10" s="1"/>
      <c r="K10" s="1"/>
      <c r="L10" s="1"/>
      <c r="M10" s="17"/>
      <c r="N10" s="1"/>
      <c r="O10" s="5">
        <f>O9</f>
        <v>0.19</v>
      </c>
      <c r="P10" s="1"/>
      <c r="Q10" s="5">
        <f>Q9</f>
        <v>8042.55</v>
      </c>
    </row>
    <row r="11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9:42 PM
&amp;"Arial,Bold"&amp;8 05/01/16
&amp;"Arial,Bold"&amp;8 &amp;C&amp;"Arial,Bold"&amp;12 NACOLE
&amp;"Arial,Bold"&amp;14 Reconciliation Detail
&amp;"Arial,Bold"&amp;10 NACOLE Scholarship Fund, Period Ending 04/30/2016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1" customWidth="1"/>
    <col min="4" max="4" width="24.28515625" style="11" customWidth="1"/>
    <col min="5" max="5" width="6.140625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4.5703125" style="11" bestFit="1" customWidth="1"/>
    <col min="10" max="10" width="2.28515625" style="11" customWidth="1"/>
    <col min="11" max="11" width="5.42578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7.28515625" style="11" bestFit="1" customWidth="1"/>
    <col min="16" max="16" width="2.28515625" style="11" customWidth="1"/>
    <col min="17" max="17" width="8.7109375" style="11" bestFit="1" customWidth="1"/>
  </cols>
  <sheetData>
    <row r="1" spans="1:17" s="9" customFormat="1" ht="15.75" thickBot="1" x14ac:dyDescent="0.3">
      <c r="A1" s="20"/>
      <c r="B1" s="20"/>
      <c r="C1" s="20"/>
      <c r="D1" s="20"/>
      <c r="E1" s="8" t="s">
        <v>9</v>
      </c>
      <c r="F1" s="20"/>
      <c r="G1" s="8" t="s">
        <v>10</v>
      </c>
      <c r="H1" s="20"/>
      <c r="I1" s="8" t="s">
        <v>11</v>
      </c>
      <c r="J1" s="20"/>
      <c r="K1" s="8" t="s">
        <v>12</v>
      </c>
      <c r="L1" s="20"/>
      <c r="M1" s="8" t="s">
        <v>13</v>
      </c>
      <c r="N1" s="20"/>
      <c r="O1" s="8" t="s">
        <v>14</v>
      </c>
      <c r="P1" s="20"/>
      <c r="Q1" s="8" t="s">
        <v>15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7"/>
      <c r="N2" s="1"/>
      <c r="O2" s="12"/>
      <c r="P2" s="1"/>
      <c r="Q2" s="12">
        <v>135645.34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7"/>
      <c r="N3" s="1"/>
      <c r="O3" s="12"/>
      <c r="P3" s="1"/>
      <c r="Q3" s="12"/>
    </row>
    <row r="4" spans="1:17" x14ac:dyDescent="0.25">
      <c r="A4" s="1"/>
      <c r="B4" s="1"/>
      <c r="C4" s="1"/>
      <c r="D4" s="1" t="s">
        <v>79</v>
      </c>
      <c r="E4" s="1"/>
      <c r="F4" s="1"/>
      <c r="G4" s="13"/>
      <c r="H4" s="1"/>
      <c r="I4" s="1"/>
      <c r="J4" s="1"/>
      <c r="K4" s="1"/>
      <c r="L4" s="1"/>
      <c r="M4" s="17"/>
      <c r="N4" s="1"/>
      <c r="O4" s="12"/>
      <c r="P4" s="1"/>
      <c r="Q4" s="12"/>
    </row>
    <row r="5" spans="1:17" ht="15.75" thickBot="1" x14ac:dyDescent="0.3">
      <c r="A5" s="21"/>
      <c r="B5" s="21"/>
      <c r="C5" s="21"/>
      <c r="D5" s="21"/>
      <c r="E5" s="14" t="s">
        <v>22</v>
      </c>
      <c r="F5" s="14"/>
      <c r="G5" s="15">
        <v>42490</v>
      </c>
      <c r="H5" s="14"/>
      <c r="I5" s="14"/>
      <c r="J5" s="14"/>
      <c r="K5" s="14"/>
      <c r="L5" s="14"/>
      <c r="M5" s="18" t="s">
        <v>16</v>
      </c>
      <c r="N5" s="14"/>
      <c r="O5" s="3">
        <v>8.61</v>
      </c>
      <c r="P5" s="14"/>
      <c r="Q5" s="3">
        <f>ROUND(Q4+O5,5)</f>
        <v>8.61</v>
      </c>
    </row>
    <row r="6" spans="1:17" ht="15.75" thickBot="1" x14ac:dyDescent="0.3">
      <c r="A6" s="14"/>
      <c r="B6" s="14"/>
      <c r="C6" s="14"/>
      <c r="D6" s="14" t="s">
        <v>18</v>
      </c>
      <c r="E6" s="14"/>
      <c r="F6" s="14"/>
      <c r="G6" s="15"/>
      <c r="H6" s="14"/>
      <c r="I6" s="14"/>
      <c r="J6" s="14"/>
      <c r="K6" s="14"/>
      <c r="L6" s="14"/>
      <c r="M6" s="19"/>
      <c r="N6" s="14"/>
      <c r="O6" s="4">
        <f>ROUND(SUM(O4:O5),5)</f>
        <v>8.61</v>
      </c>
      <c r="P6" s="14"/>
      <c r="Q6" s="4">
        <f>Q5</f>
        <v>8.61</v>
      </c>
    </row>
    <row r="7" spans="1:17" ht="30" customHeight="1" thickBot="1" x14ac:dyDescent="0.3">
      <c r="A7" s="14"/>
      <c r="B7" s="14"/>
      <c r="C7" s="14" t="s">
        <v>5</v>
      </c>
      <c r="D7" s="14"/>
      <c r="E7" s="14"/>
      <c r="F7" s="14"/>
      <c r="G7" s="15"/>
      <c r="H7" s="14"/>
      <c r="I7" s="14"/>
      <c r="J7" s="14"/>
      <c r="K7" s="14"/>
      <c r="L7" s="14"/>
      <c r="M7" s="19"/>
      <c r="N7" s="14"/>
      <c r="O7" s="4">
        <f>O6</f>
        <v>8.61</v>
      </c>
      <c r="P7" s="14"/>
      <c r="Q7" s="4">
        <f>Q6</f>
        <v>8.61</v>
      </c>
    </row>
    <row r="8" spans="1:17" ht="30" customHeight="1" thickBot="1" x14ac:dyDescent="0.3">
      <c r="A8" s="14" t="s">
        <v>6</v>
      </c>
      <c r="B8" s="14"/>
      <c r="C8" s="14"/>
      <c r="D8" s="14"/>
      <c r="E8" s="14"/>
      <c r="F8" s="14"/>
      <c r="G8" s="15"/>
      <c r="H8" s="14"/>
      <c r="I8" s="14"/>
      <c r="J8" s="14"/>
      <c r="K8" s="14"/>
      <c r="L8" s="14"/>
      <c r="M8" s="19"/>
      <c r="N8" s="14"/>
      <c r="O8" s="4">
        <v>8.61</v>
      </c>
      <c r="P8" s="14"/>
      <c r="Q8" s="4">
        <v>135653.95000000001</v>
      </c>
    </row>
    <row r="9" spans="1:17" ht="30" customHeight="1" thickBot="1" x14ac:dyDescent="0.3">
      <c r="A9" s="14" t="s">
        <v>7</v>
      </c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19"/>
      <c r="N9" s="14"/>
      <c r="O9" s="4">
        <f>O8</f>
        <v>8.61</v>
      </c>
      <c r="P9" s="14"/>
      <c r="Q9" s="4">
        <f>Q8</f>
        <v>135653.95000000001</v>
      </c>
    </row>
    <row r="10" spans="1:17" s="6" customFormat="1" ht="30" customHeight="1" thickBot="1" x14ac:dyDescent="0.25">
      <c r="A10" s="1" t="s">
        <v>8</v>
      </c>
      <c r="B10" s="1"/>
      <c r="C10" s="1"/>
      <c r="D10" s="1"/>
      <c r="E10" s="1"/>
      <c r="F10" s="1"/>
      <c r="G10" s="13"/>
      <c r="H10" s="1"/>
      <c r="I10" s="1"/>
      <c r="J10" s="1"/>
      <c r="K10" s="1"/>
      <c r="L10" s="1"/>
      <c r="M10" s="17"/>
      <c r="N10" s="1"/>
      <c r="O10" s="5">
        <f>O9</f>
        <v>8.61</v>
      </c>
      <c r="P10" s="1"/>
      <c r="Q10" s="5">
        <f>Q9</f>
        <v>135653.95000000001</v>
      </c>
    </row>
    <row r="11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9:40 PM
&amp;"Arial,Bold"&amp;8 05/01/16
&amp;"Arial,Bold"&amp;8 &amp;C&amp;"Arial,Bold"&amp;12 NACOLE
&amp;"Arial,Bold"&amp;14 Reconciliation Detail
&amp;"Arial,Bold"&amp;10 Chase Savings - IN, Period Ending 04/30/2016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Income Statement</vt:lpstr>
      <vt:lpstr>Balance Sheet</vt:lpstr>
      <vt:lpstr>Webinars</vt:lpstr>
      <vt:lpstr>Annual Conference</vt:lpstr>
      <vt:lpstr>Budget to Date</vt:lpstr>
      <vt:lpstr>Acct Rec</vt:lpstr>
      <vt:lpstr>JohnJay</vt:lpstr>
      <vt:lpstr>Scholarship Detail</vt:lpstr>
      <vt:lpstr>Savings Detail</vt:lpstr>
      <vt:lpstr>Checking Detail</vt:lpstr>
      <vt:lpstr>Checking Summary</vt:lpstr>
      <vt:lpstr>'Acct Rec'!Print_Titles</vt:lpstr>
      <vt:lpstr>'Checking Detail'!Print_Titles</vt:lpstr>
      <vt:lpstr>'Checking Summary'!Print_Titles</vt:lpstr>
      <vt:lpstr>'Income Statement'!Print_Titles</vt:lpstr>
      <vt:lpstr>'Savings Detail'!Print_Titles</vt:lpstr>
      <vt:lpstr>'Scholarship Detail'!Print_Titles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2016-05-02T04:33:31Z</dcterms:created>
  <dcterms:modified xsi:type="dcterms:W3CDTF">2016-06-02T05:22:58Z</dcterms:modified>
</cp:coreProperties>
</file>