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SIMPSOND\Documents\WFH 2020\Councillor allowances &amp; expenses\Sent out\"/>
    </mc:Choice>
  </mc:AlternateContent>
  <xr:revisionPtr revIDLastSave="0" documentId="8_{05512FE5-BF26-4B56-878F-E0B5E46E7AB6}" xr6:coauthVersionLast="45" xr6:coauthVersionMax="45" xr10:uidLastSave="{00000000-0000-0000-0000-000000000000}"/>
  <bookViews>
    <workbookView xWindow="-110" yWindow="-110" windowWidth="19420" windowHeight="10460" activeTab="1" xr2:uid="{00000000-000D-0000-FFFF-FFFF00000000}"/>
  </bookViews>
  <sheets>
    <sheet name="2017-18" sheetId="1" r:id="rId1"/>
    <sheet name="2018-19" sheetId="2" r:id="rId2"/>
  </sheets>
  <definedNames>
    <definedName name="_xlnm._FilterDatabase" localSheetId="0" hidden="1">'2017-18'!$A$1:$I$399</definedName>
    <definedName name="_xlnm._FilterDatabase" localSheetId="1" hidden="1">'2018-19'!$A$1:$I$399</definedName>
    <definedName name="Z_D1AA97AC_8BBD_4297_914D_7FEB6B81B7A5_.wvu.FilterData" localSheetId="0" hidden="1">'2017-18'!$A$1:$Q$399</definedName>
  </definedNames>
  <calcPr calcId="191029"/>
  <customWorkbookViews>
    <customWorkbookView name="Filter 1" guid="{D1AA97AC-8BBD-4297-914D-7FEB6B81B7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f8tKRNoFr1RFEORClGOaXyb4bBg=="/>
    </ext>
  </extLst>
</workbook>
</file>

<file path=xl/calcChain.xml><?xml version="1.0" encoding="utf-8"?>
<calcChain xmlns="http://schemas.openxmlformats.org/spreadsheetml/2006/main">
  <c r="E388" i="2" l="1"/>
  <c r="E377" i="2"/>
  <c r="E370" i="2"/>
  <c r="H367" i="2"/>
  <c r="E343" i="2"/>
  <c r="E327" i="2"/>
  <c r="E314" i="2"/>
  <c r="E276" i="2"/>
  <c r="E265" i="2"/>
  <c r="E263" i="2"/>
  <c r="E220" i="2"/>
  <c r="E180" i="2"/>
  <c r="E175" i="2"/>
  <c r="E168" i="2"/>
  <c r="H131" i="2"/>
  <c r="E125" i="2"/>
  <c r="F118" i="2"/>
  <c r="E118" i="2"/>
  <c r="E113" i="2"/>
  <c r="E111" i="2"/>
  <c r="F388" i="1"/>
  <c r="E388" i="1"/>
  <c r="E382" i="1"/>
  <c r="F373" i="1"/>
  <c r="F372" i="1"/>
  <c r="E372" i="1"/>
  <c r="E361" i="1"/>
  <c r="E350" i="1"/>
  <c r="E339" i="1"/>
  <c r="E327" i="1"/>
  <c r="E315" i="1"/>
  <c r="E314" i="1"/>
  <c r="E310" i="1"/>
  <c r="E279" i="1"/>
  <c r="E276" i="1"/>
  <c r="E263" i="1"/>
  <c r="E232" i="1"/>
  <c r="E181" i="1"/>
  <c r="E175" i="1"/>
  <c r="E155" i="1"/>
  <c r="E137" i="1"/>
  <c r="E111" i="1"/>
  <c r="E98" i="1"/>
  <c r="E83" i="1"/>
  <c r="E65" i="1"/>
  <c r="E57" i="1"/>
  <c r="E27" i="1"/>
  <c r="E21" i="1"/>
  <c r="E12" i="1"/>
  <c r="E6" i="1"/>
</calcChain>
</file>

<file path=xl/sharedStrings.xml><?xml version="1.0" encoding="utf-8"?>
<sst xmlns="http://schemas.openxmlformats.org/spreadsheetml/2006/main" count="1952" uniqueCount="439">
  <si>
    <t>Council</t>
  </si>
  <si>
    <t xml:space="preserve">Region </t>
  </si>
  <si>
    <t>Number of councillors</t>
  </si>
  <si>
    <t>Number of co-ops</t>
  </si>
  <si>
    <t>Total cost of co-ops (£)</t>
  </si>
  <si>
    <t>Total cost (£)</t>
  </si>
  <si>
    <t>Basic allowance (£)</t>
  </si>
  <si>
    <t>Highest SRA (£)</t>
  </si>
  <si>
    <t>Average cost per councillor (£)</t>
  </si>
  <si>
    <t>Aberdeen City</t>
  </si>
  <si>
    <t>Scotland</t>
  </si>
  <si>
    <t>Aberdeenshire</t>
  </si>
  <si>
    <t>Adur</t>
  </si>
  <si>
    <t>South East</t>
  </si>
  <si>
    <t>Allerdale</t>
  </si>
  <si>
    <t>North West</t>
  </si>
  <si>
    <t>Amber Valley</t>
  </si>
  <si>
    <t>East Midlands</t>
  </si>
  <si>
    <t>Clackmannanshire</t>
  </si>
  <si>
    <t>Antrim and Newtownabbey</t>
  </si>
  <si>
    <t>Northern Ireland</t>
  </si>
  <si>
    <t>Ards and North Down</t>
  </si>
  <si>
    <t>Dumfries and Galloway</t>
  </si>
  <si>
    <t>Armagh City, Banbridge and Craigavon</t>
  </si>
  <si>
    <t>Arun</t>
  </si>
  <si>
    <t>Ashfield</t>
  </si>
  <si>
    <t>Aylesbury Vale</t>
  </si>
  <si>
    <t>Babergh (merged with mid suffolk)</t>
  </si>
  <si>
    <t>East of England</t>
  </si>
  <si>
    <t>Barking and Dagenham</t>
  </si>
  <si>
    <t>London</t>
  </si>
  <si>
    <t>Barnet</t>
  </si>
  <si>
    <t>Listed seperately</t>
  </si>
  <si>
    <t>Barnsley</t>
  </si>
  <si>
    <t>Yorkshire and the Humber</t>
  </si>
  <si>
    <t>Barrow-in-Furness</t>
  </si>
  <si>
    <t>Basildon</t>
  </si>
  <si>
    <t>Basingstoke and Deane</t>
  </si>
  <si>
    <t>Bassetlaw</t>
  </si>
  <si>
    <t>Bath and North East Somerset</t>
  </si>
  <si>
    <t>South West</t>
  </si>
  <si>
    <t>Bedford</t>
  </si>
  <si>
    <t>N/A</t>
  </si>
  <si>
    <t>Belfast</t>
  </si>
  <si>
    <t>Bexley</t>
  </si>
  <si>
    <t>Birmingham</t>
  </si>
  <si>
    <t>West Midlands</t>
  </si>
  <si>
    <t>Blaby</t>
  </si>
  <si>
    <t>Blackburn with Darwen</t>
  </si>
  <si>
    <t>Blackpool</t>
  </si>
  <si>
    <t>Blaenau Gwent</t>
  </si>
  <si>
    <t>Wales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</si>
  <si>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</si>
  <si>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</si>
  <si>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</si>
  <si>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</si>
  <si>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</si>
  <si>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</si>
  <si>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</si>
  <si>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</si>
  <si>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</si>
  <si>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</si>
  <si>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Bridgend</t>
  </si>
  <si>
    <t>Brighton and Hove</t>
  </si>
  <si>
    <t>Bristol, City of</t>
  </si>
  <si>
    <t>Broadland</t>
  </si>
  <si>
    <t>Bromley</t>
  </si>
  <si>
    <t>Bromsgrove</t>
  </si>
  <si>
    <t>Broxtowe</t>
  </si>
  <si>
    <t>Buckinghamshire</t>
  </si>
  <si>
    <t>Bury</t>
  </si>
  <si>
    <t>Caerphilly</t>
  </si>
  <si>
    <t>Calderdale</t>
  </si>
  <si>
    <t>Cambridge</t>
  </si>
  <si>
    <t>Cambridgeshire</t>
  </si>
  <si>
    <t>Camden</t>
  </si>
  <si>
    <t>Cannock Chase</t>
  </si>
  <si>
    <t>Canterbury</t>
  </si>
  <si>
    <t>Cardiff</t>
  </si>
  <si>
    <t>Carlisle</t>
  </si>
  <si>
    <t>Carmarthenshire</t>
  </si>
  <si>
    <t>Castle Point</t>
  </si>
  <si>
    <t>Causeway Coast and Glens</t>
  </si>
  <si>
    <t>Central Bedfordshire</t>
  </si>
  <si>
    <t>Ceredigion</t>
  </si>
  <si>
    <t>Charnwood</t>
  </si>
  <si>
    <t>Cheltenham</t>
  </si>
  <si>
    <t>Cheshire East</t>
  </si>
  <si>
    <t>Cheshire West and Chester</t>
  </si>
  <si>
    <t>Chesterfield</t>
  </si>
  <si>
    <t>Chichester</t>
  </si>
  <si>
    <t>Chiltern</t>
  </si>
  <si>
    <t>Chorley</t>
  </si>
  <si>
    <t>Christchurch</t>
  </si>
  <si>
    <t>East Ayrshire</t>
  </si>
  <si>
    <t>City of London</t>
  </si>
  <si>
    <t>East Dunbartonshire</t>
  </si>
  <si>
    <t>Colchester</t>
  </si>
  <si>
    <t>Conwy</t>
  </si>
  <si>
    <t>Copeland</t>
  </si>
  <si>
    <t>Corby</t>
  </si>
  <si>
    <t>Cornwall</t>
  </si>
  <si>
    <t>County Durham</t>
  </si>
  <si>
    <t>North East</t>
  </si>
  <si>
    <t>Coventry</t>
  </si>
  <si>
    <t>Craven</t>
  </si>
  <si>
    <t>Croydon</t>
  </si>
  <si>
    <t>Cumbria</t>
  </si>
  <si>
    <t>Dacorum</t>
  </si>
  <si>
    <t>Darlington</t>
  </si>
  <si>
    <t>Dartford</t>
  </si>
  <si>
    <t>Daventry</t>
  </si>
  <si>
    <t>Denbighshire</t>
  </si>
  <si>
    <t>Derby</t>
  </si>
  <si>
    <t>Derbyshire</t>
  </si>
  <si>
    <t>Derbyshire Dales</t>
  </si>
  <si>
    <t>Derry City and Strabane</t>
  </si>
  <si>
    <t>Devon</t>
  </si>
  <si>
    <t>Doncaster</t>
  </si>
  <si>
    <t>Dorset CC</t>
  </si>
  <si>
    <t>Dover</t>
  </si>
  <si>
    <t>Dudley</t>
  </si>
  <si>
    <t>East Renfrewshire</t>
  </si>
  <si>
    <t>Fife</t>
  </si>
  <si>
    <t>Ealing</t>
  </si>
  <si>
    <t>Glasgow City</t>
  </si>
  <si>
    <t>East Cambridgeshire</t>
  </si>
  <si>
    <t>East Devon</t>
  </si>
  <si>
    <t xml:space="preserve">East Dorset </t>
  </si>
  <si>
    <t>Midlothian</t>
  </si>
  <si>
    <t>East Hampshire</t>
  </si>
  <si>
    <t>East Hertfordshire</t>
  </si>
  <si>
    <t>Unclear</t>
  </si>
  <si>
    <t>East Lindsey</t>
  </si>
  <si>
    <t>North Ayrshire</t>
  </si>
  <si>
    <t>East Northamptonshire</t>
  </si>
  <si>
    <t>North Lanarkshire</t>
  </si>
  <si>
    <t>East Riding of Yorkshire</t>
  </si>
  <si>
    <t>East Staffordshire</t>
  </si>
  <si>
    <t>East Sussex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</si>
  <si>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</si>
  <si>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</si>
  <si>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</si>
  <si>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</si>
  <si>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</si>
  <si>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</si>
  <si>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</si>
  <si>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Essex</t>
  </si>
  <si>
    <t>Exeter</t>
  </si>
  <si>
    <t>Renfrewshire</t>
  </si>
  <si>
    <t>Fareham</t>
  </si>
  <si>
    <t>Fenland</t>
  </si>
  <si>
    <t>Fermanagh and Omagh</t>
  </si>
  <si>
    <t>Scottish Borders</t>
  </si>
  <si>
    <t>Flintshire</t>
  </si>
  <si>
    <t>Folkestone and Hythe</t>
  </si>
  <si>
    <t>Forest Heath</t>
  </si>
  <si>
    <t>Fylde</t>
  </si>
  <si>
    <t>Gateshead</t>
  </si>
  <si>
    <t>Gedling</t>
  </si>
  <si>
    <t>Shetland Islands</t>
  </si>
  <si>
    <t>Gloucester</t>
  </si>
  <si>
    <t>Gloucestershire</t>
  </si>
  <si>
    <t>Gravesham</t>
  </si>
  <si>
    <t>Great Yarmouth</t>
  </si>
  <si>
    <t>Greenwich</t>
  </si>
  <si>
    <t>Guildford</t>
  </si>
  <si>
    <t>Gwynedd</t>
  </si>
  <si>
    <t>Hackney</t>
  </si>
  <si>
    <t>Halton</t>
  </si>
  <si>
    <t>Hambleton</t>
  </si>
  <si>
    <t>UNKNOWN</t>
  </si>
  <si>
    <t>Hammersmith and Fulham</t>
  </si>
  <si>
    <t>Hampshire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</si>
  <si>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</si>
  <si>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</si>
  <si>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</si>
  <si>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</si>
  <si>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</si>
  <si>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</si>
  <si>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</si>
  <si>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</si>
  <si>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</si>
  <si>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</si>
  <si>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</si>
  <si>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Hertfordshire</t>
  </si>
  <si>
    <t>Hertsmere</t>
  </si>
  <si>
    <t>High Peak</t>
  </si>
  <si>
    <t>South Ayrshire</t>
  </si>
  <si>
    <t>Hillingdon</t>
  </si>
  <si>
    <t>Hinckley and Bosworth</t>
  </si>
  <si>
    <t>Horsham</t>
  </si>
  <si>
    <t>Hounslow</t>
  </si>
  <si>
    <t>Huntingdonshire</t>
  </si>
  <si>
    <t>Unknown</t>
  </si>
  <si>
    <t>Hyndburn</t>
  </si>
  <si>
    <t>South Lanarkshire</t>
  </si>
  <si>
    <t>Ipswich</t>
  </si>
  <si>
    <t>Isle of Anglesey</t>
  </si>
  <si>
    <t>Isle of Wight</t>
  </si>
  <si>
    <t>Isles of Scilly</t>
  </si>
  <si>
    <t>Islington</t>
  </si>
  <si>
    <t>Kensington and Chelsea</t>
  </si>
  <si>
    <t>Kent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</si>
  <si>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</si>
  <si>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</si>
  <si>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</si>
  <si>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</si>
  <si>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</si>
  <si>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</si>
  <si>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</si>
  <si>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Lancashire</t>
  </si>
  <si>
    <t>Lancaster</t>
  </si>
  <si>
    <t>Leeds</t>
  </si>
  <si>
    <t>Leicester</t>
  </si>
  <si>
    <t>Leicestershire</t>
  </si>
  <si>
    <t>Lewes</t>
  </si>
  <si>
    <t>Lewisham</t>
  </si>
  <si>
    <t>Lichfield</t>
  </si>
  <si>
    <t>Lincoln</t>
  </si>
  <si>
    <t>Lincolnshire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</si>
  <si>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</si>
  <si>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</si>
  <si>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</si>
  <si>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</si>
  <si>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</si>
  <si>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</si>
  <si>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</si>
  <si>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</si>
  <si>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Mendip</t>
  </si>
  <si>
    <t>Merthyr Tydfil</t>
  </si>
  <si>
    <t>Merton</t>
  </si>
  <si>
    <t>Mid and East Antrim</t>
  </si>
  <si>
    <t>Mid Devon</t>
  </si>
  <si>
    <t>Mid Suffolk</t>
  </si>
  <si>
    <t>Mid Sussex</t>
  </si>
  <si>
    <t>Mid Ulster</t>
  </si>
  <si>
    <t>Middlesbrough</t>
  </si>
  <si>
    <t>West Dunbartonshire</t>
  </si>
  <si>
    <t>Milton Keynes</t>
  </si>
  <si>
    <t>Mole Valley</t>
  </si>
  <si>
    <t>Monmouthshire</t>
  </si>
  <si>
    <t>West Lothian</t>
  </si>
  <si>
    <t>Argyll and Bute</t>
  </si>
  <si>
    <t>Neath Port Talbot</t>
  </si>
  <si>
    <t>New Forest</t>
  </si>
  <si>
    <t>Newark and Sherwood</t>
  </si>
  <si>
    <t>Newcastle upon Tyne</t>
  </si>
  <si>
    <t>Newcastle-under-Lyme</t>
  </si>
  <si>
    <t>Newham</t>
  </si>
  <si>
    <t>Newport</t>
  </si>
  <si>
    <t>Newry, Mourne and Down</t>
  </si>
  <si>
    <t>Norfolk</t>
  </si>
  <si>
    <t>Moray</t>
  </si>
  <si>
    <t>North Devon</t>
  </si>
  <si>
    <t>North Dorset</t>
  </si>
  <si>
    <t>North East Derbyshire</t>
  </si>
  <si>
    <t>North East Lincolnshire</t>
  </si>
  <si>
    <t>North Hertfordshire</t>
  </si>
  <si>
    <t>North Kesteven</t>
  </si>
  <si>
    <t>City of Edinburgh</t>
  </si>
  <si>
    <t>North Norfolk</t>
  </si>
  <si>
    <t>North Somerset</t>
  </si>
  <si>
    <t>Cannot find BA &amp; SRA data. FOI responce useless</t>
  </si>
  <si>
    <t>North Tyneside</t>
  </si>
  <si>
    <t>North Warwickshire</t>
  </si>
  <si>
    <t>North West Leicestershire</t>
  </si>
  <si>
    <t>North Yorkshire</t>
  </si>
  <si>
    <t>Northampton</t>
  </si>
  <si>
    <t>Northamptonshire</t>
  </si>
  <si>
    <t>Northumberland</t>
  </si>
  <si>
    <t>Norwich</t>
  </si>
  <si>
    <t>Nottingham</t>
  </si>
  <si>
    <t>Nottinghamshire</t>
  </si>
  <si>
    <t>Nuneaton and Bedworth</t>
  </si>
  <si>
    <t>Oldham</t>
  </si>
  <si>
    <t>Dundee City</t>
  </si>
  <si>
    <t>Oxford</t>
  </si>
  <si>
    <t>Oxfordshire</t>
  </si>
  <si>
    <t>Pembrokeshire</t>
  </si>
  <si>
    <t>Pendle</t>
  </si>
  <si>
    <t>East Lothian</t>
  </si>
  <si>
    <t>Peterborough</t>
  </si>
  <si>
    <t>Plymouth</t>
  </si>
  <si>
    <t>Poole</t>
  </si>
  <si>
    <t xml:space="preserve">Merged with Bournemouth in April 2019 </t>
  </si>
  <si>
    <t>Portsmouth</t>
  </si>
  <si>
    <t>Preston</t>
  </si>
  <si>
    <t>Purbeck</t>
  </si>
  <si>
    <t>Reading</t>
  </si>
  <si>
    <t>Redbridge</t>
  </si>
  <si>
    <t>Redcar and Cleveland</t>
  </si>
  <si>
    <t>Redditch</t>
  </si>
  <si>
    <t>Reigate and Banstead</t>
  </si>
  <si>
    <t>Highland</t>
  </si>
  <si>
    <t>Rhondda Cynon Taf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</si>
  <si>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</si>
  <si>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</si>
  <si>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</si>
  <si>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</si>
  <si>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</si>
  <si>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</si>
  <si>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</si>
  <si>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</si>
  <si>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</si>
  <si>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</si>
  <si>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</si>
  <si>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</si>
  <si>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</si>
  <si>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</si>
  <si>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</si>
  <si>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Scarborough</t>
  </si>
  <si>
    <t>Na h-Eileanan Siar</t>
  </si>
  <si>
    <t>Sedgemoor</t>
  </si>
  <si>
    <t>Sefton</t>
  </si>
  <si>
    <t>Selby</t>
  </si>
  <si>
    <t>Sevenoaks</t>
  </si>
  <si>
    <t>Sheffield</t>
  </si>
  <si>
    <t>Orkney Islands</t>
  </si>
  <si>
    <t>Shropshire</t>
  </si>
  <si>
    <t>Slough</t>
  </si>
  <si>
    <t>Solihull</t>
  </si>
  <si>
    <t>Somerset</t>
  </si>
  <si>
    <t>Stirling</t>
  </si>
  <si>
    <t>South Bucks</t>
  </si>
  <si>
    <t>COUNCIL MERGED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</si>
  <si>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</si>
  <si>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</si>
  <si>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</si>
  <si>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</si>
  <si>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</si>
  <si>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</si>
  <si>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</si>
  <si>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Inverclyde</t>
  </si>
  <si>
    <t>South Norfolk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</si>
  <si>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</si>
  <si>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</si>
  <si>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</si>
  <si>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</si>
  <si>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</si>
  <si>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</si>
  <si>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</si>
  <si>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</si>
  <si>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St Albans</t>
  </si>
  <si>
    <t>St Edmundsbury (a part of West Suffolk)</t>
  </si>
  <si>
    <t>St. Helens</t>
  </si>
  <si>
    <t>Stafford</t>
  </si>
  <si>
    <t xml:space="preserve">Unknown </t>
  </si>
  <si>
    <t>Staffordshire</t>
  </si>
  <si>
    <t>Staffordshire Moorlands</t>
  </si>
  <si>
    <t>Stevenage</t>
  </si>
  <si>
    <t>Angus</t>
  </si>
  <si>
    <t>Stockport</t>
  </si>
  <si>
    <t>Stockton-on-Tees</t>
  </si>
  <si>
    <t>Stoke-on-Trent</t>
  </si>
  <si>
    <t>Stratford-on-Avon</t>
  </si>
  <si>
    <t>Stroud</t>
  </si>
  <si>
    <t>Suffolk</t>
  </si>
  <si>
    <t>Suffolk Coastal</t>
  </si>
  <si>
    <t>Sunderland</t>
  </si>
  <si>
    <t>Surrey</t>
  </si>
  <si>
    <t>Surrey Heath</t>
  </si>
  <si>
    <t>Sutton</t>
  </si>
  <si>
    <t>Swale</t>
  </si>
  <si>
    <t>Swansea</t>
  </si>
  <si>
    <t>Swindon</t>
  </si>
  <si>
    <t>Tameside</t>
  </si>
  <si>
    <t>Tamworth</t>
  </si>
  <si>
    <t>Tandridge</t>
  </si>
  <si>
    <t>Taunton Deane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</si>
  <si>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</si>
  <si>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</si>
  <si>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</si>
  <si>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</si>
  <si>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</si>
  <si>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</si>
  <si>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</si>
  <si>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</si>
  <si>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</si>
  <si>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</si>
  <si>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Torfaen</t>
  </si>
  <si>
    <t>Tower Hamlets</t>
  </si>
  <si>
    <t>Trafford</t>
  </si>
  <si>
    <t>Tunbridge Wells</t>
  </si>
  <si>
    <t>Uttlesford</t>
  </si>
  <si>
    <t>Vale of Glamorgan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</si>
  <si>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</si>
  <si>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</si>
  <si>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</si>
  <si>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</si>
  <si>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</si>
  <si>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</si>
  <si>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</si>
  <si>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Warwickshire</t>
  </si>
  <si>
    <t>Watford</t>
  </si>
  <si>
    <t>Waveney</t>
  </si>
  <si>
    <t>Waverley</t>
  </si>
  <si>
    <t>Wealden</t>
  </si>
  <si>
    <t>Wellingborough</t>
  </si>
  <si>
    <t>Welwyn Hatfield</t>
  </si>
  <si>
    <t>West Berkshire</t>
  </si>
  <si>
    <t>West Devon</t>
  </si>
  <si>
    <t>West Dorset</t>
  </si>
  <si>
    <t>Perth and Kinross</t>
  </si>
  <si>
    <t>West Lancashire</t>
  </si>
  <si>
    <t>West Lindsey</t>
  </si>
  <si>
    <t>Falkirk</t>
  </si>
  <si>
    <t>West Somerset</t>
  </si>
  <si>
    <t>West Sussex</t>
  </si>
  <si>
    <t>Westminster</t>
  </si>
  <si>
    <t>Weymouth and Portland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</si>
  <si>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</si>
  <si>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</si>
  <si>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</si>
  <si>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</si>
  <si>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</si>
  <si>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</si>
  <si>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</si>
  <si>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</si>
  <si>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</si>
  <si>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Worcestershire</t>
  </si>
  <si>
    <t>Worthing</t>
  </si>
  <si>
    <t>Wrexham</t>
  </si>
  <si>
    <t>Wychavon</t>
  </si>
  <si>
    <t>Wycombe</t>
  </si>
  <si>
    <t>Wyre</t>
  </si>
  <si>
    <t>Wyre Forest</t>
  </si>
  <si>
    <t>York</t>
  </si>
  <si>
    <t>Total cost of co-ops</t>
  </si>
  <si>
    <t>Babergh</t>
  </si>
  <si>
    <t>Bristol</t>
  </si>
  <si>
    <t xml:space="preserve">cambridgshire </t>
  </si>
  <si>
    <t>Listed separately</t>
  </si>
  <si>
    <t>East Dorset</t>
  </si>
  <si>
    <t xml:space="preserve"> </t>
  </si>
  <si>
    <t xml:space="preserve">Cannot find BA &amp; SRA. FOI responce inadequate </t>
  </si>
  <si>
    <t xml:space="preserve">Merged with Bournemouth in April 2019                        </t>
  </si>
  <si>
    <t>St Edmundsbury (apart of West Suffolk)</t>
  </si>
  <si>
    <t xml:space="preserve">Figures don't make sense - according to statement of accounts was £487,000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</si>
</sst>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20" x14ac:knownFonts="1">
    <font>
      <sz val="10"/>
      <color rgb="FF000000"/>
      <name val="Arial"/>
    </font>
    <font>
      <sz val="10"/>
      <color rgb="FFFFFFFF"/>
      <name val="Branding semibold"/>
    </font>
    <font>
      <sz val="10"/>
      <color rgb="FF000000"/>
      <name val="Branding semibold"/>
    </font>
    <font>
      <sz val="10"/>
      <color rgb="FF000000"/>
      <name val="Branding semilight"/>
    </font>
    <font>
      <sz val="10"/>
      <color rgb="FF212529"/>
      <name val="Branding semilight"/>
    </font>
    <font>
      <sz val="10"/>
      <color rgb="FF5B5B5B"/>
      <name val="Branding semilight"/>
    </font>
    <font>
      <b/>
      <sz val="10"/>
      <color rgb="FF000000"/>
      <name val="Arial"/>
    </font>
    <font>
      <sz val="10"/>
      <color rgb="FF222222"/>
      <name val="Branding semilight"/>
    </font>
    <font>
      <sz val="10"/>
      <color rgb="FFFF0000"/>
      <name val="Arial"/>
    </font>
    <font>
      <u/>
      <sz val="10"/>
      <color rgb="FFEA9999"/>
      <name val="Arial"/>
    </font>
    <font>
      <b/>
      <sz val="10"/>
      <color rgb="FFFFFFFF"/>
      <name val="Branding semilight"/>
    </font>
    <font>
      <sz val="10"/>
      <color rgb="FFEA9999"/>
      <name val="Arial"/>
    </font>
    <font>
      <b/>
      <sz val="10"/>
      <color rgb="FF000000"/>
      <name val="Branding semilight"/>
    </font>
    <font>
      <sz val="12"/>
      <color rgb="FF222222"/>
      <name val="Arial"/>
    </font>
    <font>
      <sz val="10"/>
      <color rgb="FF333333"/>
      <name val="Branding semilight"/>
    </font>
    <font>
      <sz val="10"/>
      <color rgb="FFCC0000"/>
      <name val="Arial"/>
    </font>
    <font>
      <sz val="10"/>
      <color rgb="FF000000"/>
      <name val="Calibri"/>
    </font>
    <font>
      <sz val="11"/>
      <color rgb="FF000000"/>
      <name val="Arial"/>
    </font>
    <font>
      <sz val="10"/>
      <color rgb="FF444444"/>
      <name val="Branding semilight"/>
    </font>
    <font>
      <sz val="10"/>
      <color theme="1"/>
      <name val="Branding semilight"/>
    </font>
  </fonts>
  <fills count="4">
    <fill>
      <patternFill patternType="none"/>
    </fill>
    <fill>
      <patternFill patternType="gray125"/>
    </fill>
    <fill>
      <patternFill patternType="solid">
        <fgColor rgb="FF005D2D"/>
        <bgColor rgb="FF005D2D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 vertical="top"/>
    </xf>
    <xf numFmtId="3" fontId="3" fillId="0" borderId="1" xfId="0" applyNumberFormat="1" applyFont="1" applyBorder="1"/>
    <xf numFmtId="3" fontId="3" fillId="0" borderId="3" xfId="0" applyNumberFormat="1" applyFont="1" applyBorder="1"/>
    <xf numFmtId="3" fontId="0" fillId="0" borderId="0" xfId="0" applyNumberFormat="1" applyFont="1"/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3" xfId="0" applyNumberFormat="1" applyFont="1" applyBorder="1" applyAlignment="1">
      <alignment vertical="top"/>
    </xf>
    <xf numFmtId="3" fontId="6" fillId="0" borderId="0" xfId="0" applyNumberFormat="1" applyFont="1"/>
    <xf numFmtId="3" fontId="7" fillId="0" borderId="1" xfId="0" applyNumberFormat="1" applyFont="1" applyBorder="1"/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0" fillId="0" borderId="0" xfId="0" applyNumberFormat="1" applyFont="1" applyAlignment="1">
      <alignment horizontal="left"/>
    </xf>
    <xf numFmtId="3" fontId="9" fillId="0" borderId="0" xfId="0" applyNumberFormat="1" applyFont="1"/>
    <xf numFmtId="3" fontId="10" fillId="0" borderId="1" xfId="0" applyNumberFormat="1" applyFont="1" applyBorder="1"/>
    <xf numFmtId="3" fontId="11" fillId="0" borderId="0" xfId="0" applyNumberFormat="1" applyFont="1"/>
    <xf numFmtId="3" fontId="12" fillId="0" borderId="1" xfId="0" applyNumberFormat="1" applyFont="1" applyBorder="1"/>
    <xf numFmtId="3" fontId="13" fillId="0" borderId="0" xfId="0" applyNumberFormat="1" applyFont="1"/>
    <xf numFmtId="3" fontId="14" fillId="0" borderId="3" xfId="0" applyNumberFormat="1" applyFont="1" applyBorder="1"/>
    <xf numFmtId="3" fontId="15" fillId="0" borderId="0" xfId="0" applyNumberFormat="1" applyFont="1"/>
    <xf numFmtId="3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7" fillId="0" borderId="0" xfId="0" applyNumberFormat="1" applyFont="1"/>
    <xf numFmtId="0" fontId="2" fillId="2" borderId="2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left" vertical="top"/>
    </xf>
    <xf numFmtId="3" fontId="3" fillId="3" borderId="1" xfId="0" applyNumberFormat="1" applyFont="1" applyFill="1" applyBorder="1"/>
    <xf numFmtId="0" fontId="3" fillId="3" borderId="2" xfId="0" applyFont="1" applyFill="1" applyBorder="1"/>
    <xf numFmtId="3" fontId="4" fillId="3" borderId="1" xfId="0" applyNumberFormat="1" applyFont="1" applyFill="1" applyBorder="1"/>
    <xf numFmtId="3" fontId="5" fillId="3" borderId="1" xfId="0" applyNumberFormat="1" applyFont="1" applyFill="1" applyBorder="1"/>
    <xf numFmtId="3" fontId="5" fillId="3" borderId="1" xfId="0" applyNumberFormat="1" applyFont="1" applyFill="1" applyBorder="1" applyAlignment="1">
      <alignment vertical="top"/>
    </xf>
    <xf numFmtId="3" fontId="14" fillId="3" borderId="1" xfId="0" applyNumberFormat="1" applyFont="1" applyFill="1" applyBorder="1"/>
    <xf numFmtId="3" fontId="18" fillId="3" borderId="1" xfId="0" applyNumberFormat="1" applyFont="1" applyFill="1" applyBorder="1"/>
    <xf numFmtId="3" fontId="7" fillId="3" borderId="1" xfId="0" applyNumberFormat="1" applyFont="1" applyFill="1" applyBorder="1"/>
    <xf numFmtId="3" fontId="19" fillId="3" borderId="1" xfId="0" applyNumberFormat="1" applyFont="1" applyFill="1" applyBorder="1"/>
    <xf numFmtId="3" fontId="10" fillId="3" borderId="1" xfId="0" applyNumberFormat="1" applyFont="1" applyFill="1" applyBorder="1"/>
    <xf numFmtId="3" fontId="12" fillId="3" borderId="1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/>
    <xf numFmtId="3" fontId="3" fillId="3" borderId="2" xfId="0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3" fontId="17" fillId="0" borderId="2" xfId="0" applyNumberFormat="1" applyFont="1" applyBorder="1"/>
    <xf numFmtId="3" fontId="0" fillId="0" borderId="2" xfId="0" applyNumberFormat="1" applyFont="1" applyBorder="1"/>
    <xf numFmtId="0" fontId="0" fillId="0" borderId="2" xfId="0" applyFont="1" applyBorder="1" applyAlignment="1"/>
    <xf numFmtId="3" fontId="3" fillId="0" borderId="2" xfId="0" applyNumberFormat="1" applyFont="1" applyBorder="1"/>
    <xf numFmtId="3" fontId="1" fillId="2" borderId="4" xfId="0" applyNumberFormat="1" applyFont="1" applyFill="1" applyBorder="1" applyAlignment="1">
      <alignment horizontal="right"/>
    </xf>
    <xf numFmtId="3" fontId="3" fillId="0" borderId="4" xfId="0" applyNumberFormat="1" applyFont="1" applyBorder="1"/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1000"/>
  <sheetViews>
    <sheetView workbookViewId="0">
      <pane xSplit="1" ySplit="1" topLeftCell="B34" activePane="bottomRight" state="frozen"/>
      <selection pane="topRight" activeCell="B1" sqref="B1"/>
      <selection pane="bottomLeft" activeCell="A2" sqref="A2"/>
      <selection pane="bottomRight"/>
    </sheetView>
  </sheetViews>
  <sheetFormatPr defaultColWidth="14.453125" defaultRowHeight="15" customHeight="1" x14ac:dyDescent="0.25"/>
  <cols>
    <col min="1" max="1" width="22.26953125" customWidth="1"/>
    <col min="2" max="2" width="15.453125" customWidth="1"/>
    <col min="3" max="3" width="18.54296875" customWidth="1"/>
    <col min="4" max="4" width="20.54296875" customWidth="1"/>
    <col min="5" max="5" width="19.54296875" customWidth="1"/>
    <col min="6" max="6" width="16.1796875" customWidth="1"/>
    <col min="7" max="7" width="15.6328125" customWidth="1"/>
    <col min="8" max="8" width="13.81640625" style="51" customWidth="1"/>
    <col min="9" max="9" width="25.81640625" style="51" customWidth="1"/>
  </cols>
  <sheetData>
    <row r="1" spans="1:36" ht="15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8" t="s">
        <v>7</v>
      </c>
      <c r="I1" s="53" t="s">
        <v>8</v>
      </c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customHeight="1" x14ac:dyDescent="0.3">
      <c r="A2" s="5" t="s">
        <v>9</v>
      </c>
      <c r="B2" s="6" t="s">
        <v>10</v>
      </c>
      <c r="C2" s="7">
        <v>62</v>
      </c>
      <c r="D2" s="7">
        <v>0</v>
      </c>
      <c r="E2" s="7">
        <v>0</v>
      </c>
      <c r="F2" s="7">
        <v>970905</v>
      </c>
      <c r="G2" s="7">
        <v>16927</v>
      </c>
      <c r="H2" s="8">
        <v>22570</v>
      </c>
      <c r="I2" s="54">
        <v>15659.758064516129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ht="15.75" customHeight="1" x14ac:dyDescent="0.3">
      <c r="A3" s="5" t="s">
        <v>11</v>
      </c>
      <c r="B3" s="6" t="s">
        <v>10</v>
      </c>
      <c r="C3" s="7">
        <v>100</v>
      </c>
      <c r="D3" s="7">
        <v>0</v>
      </c>
      <c r="E3" s="7">
        <v>0</v>
      </c>
      <c r="F3" s="7">
        <v>1479175.54</v>
      </c>
      <c r="G3" s="7">
        <v>16927</v>
      </c>
      <c r="H3" s="8">
        <v>20151.349999999999</v>
      </c>
      <c r="I3" s="54">
        <v>14791.7554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5.75" customHeight="1" x14ac:dyDescent="0.3">
      <c r="A4" s="5" t="s">
        <v>12</v>
      </c>
      <c r="B4" s="6" t="s">
        <v>13</v>
      </c>
      <c r="C4" s="7">
        <v>30</v>
      </c>
      <c r="D4" s="7">
        <v>0</v>
      </c>
      <c r="E4" s="7">
        <v>0</v>
      </c>
      <c r="F4" s="7">
        <v>200180.5</v>
      </c>
      <c r="G4" s="7">
        <v>4335.96</v>
      </c>
      <c r="H4" s="8">
        <v>18428.04</v>
      </c>
      <c r="I4" s="54">
        <v>6672.6833333333334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ht="15.75" customHeight="1" x14ac:dyDescent="0.3">
      <c r="A5" s="5" t="s">
        <v>14</v>
      </c>
      <c r="B5" s="6" t="s">
        <v>15</v>
      </c>
      <c r="C5" s="7">
        <v>56</v>
      </c>
      <c r="D5" s="7">
        <v>0</v>
      </c>
      <c r="E5" s="7">
        <v>0</v>
      </c>
      <c r="F5" s="7">
        <v>278730.53000000003</v>
      </c>
      <c r="G5" s="7">
        <v>3165.55</v>
      </c>
      <c r="H5" s="10">
        <v>21000</v>
      </c>
      <c r="I5" s="54">
        <v>4977.3308928571432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15.75" customHeight="1" x14ac:dyDescent="0.3">
      <c r="A6" s="5" t="s">
        <v>16</v>
      </c>
      <c r="B6" s="6" t="s">
        <v>17</v>
      </c>
      <c r="C6" s="7">
        <v>45</v>
      </c>
      <c r="D6" s="7">
        <v>2</v>
      </c>
      <c r="E6" s="7">
        <f>774.64+348</f>
        <v>1122.6399999999999</v>
      </c>
      <c r="F6" s="11">
        <v>234150.79</v>
      </c>
      <c r="G6" s="7">
        <v>3870.96</v>
      </c>
      <c r="H6" s="8">
        <v>11615.04</v>
      </c>
      <c r="I6" s="54">
        <v>5203.3508888888891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15.75" customHeight="1" x14ac:dyDescent="0.3">
      <c r="A7" s="5" t="s">
        <v>18</v>
      </c>
      <c r="B7" s="6" t="s">
        <v>10</v>
      </c>
      <c r="C7" s="7">
        <v>18</v>
      </c>
      <c r="D7" s="7">
        <v>0</v>
      </c>
      <c r="E7" s="7">
        <v>0</v>
      </c>
      <c r="F7" s="7">
        <v>342183.91</v>
      </c>
      <c r="G7" s="7">
        <v>16927</v>
      </c>
      <c r="H7" s="8">
        <v>14699.66</v>
      </c>
      <c r="I7" s="54">
        <v>19010.217222222222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ht="15.75" customHeight="1" x14ac:dyDescent="0.3">
      <c r="A8" s="5" t="s">
        <v>19</v>
      </c>
      <c r="B8" s="5" t="s">
        <v>20</v>
      </c>
      <c r="C8" s="7">
        <v>43</v>
      </c>
      <c r="D8" s="7">
        <v>0</v>
      </c>
      <c r="E8" s="7">
        <v>0</v>
      </c>
      <c r="F8" s="7">
        <v>663967</v>
      </c>
      <c r="G8" s="7">
        <v>14485</v>
      </c>
      <c r="H8" s="8">
        <v>5940</v>
      </c>
      <c r="I8" s="54">
        <v>15441.093023255815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5.75" customHeight="1" x14ac:dyDescent="0.3">
      <c r="A9" s="5" t="s">
        <v>21</v>
      </c>
      <c r="B9" s="6" t="s">
        <v>20</v>
      </c>
      <c r="C9" s="7">
        <v>40</v>
      </c>
      <c r="D9" s="7">
        <v>0</v>
      </c>
      <c r="E9" s="7">
        <v>0</v>
      </c>
      <c r="F9" s="7">
        <v>650228</v>
      </c>
      <c r="G9" s="7">
        <v>14485</v>
      </c>
      <c r="H9" s="10">
        <v>3998</v>
      </c>
      <c r="I9" s="54">
        <v>16255.7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ht="15.75" customHeight="1" x14ac:dyDescent="0.3">
      <c r="A10" s="5" t="s">
        <v>22</v>
      </c>
      <c r="B10" s="6" t="s">
        <v>10</v>
      </c>
      <c r="C10" s="7">
        <v>65</v>
      </c>
      <c r="D10" s="7">
        <v>0</v>
      </c>
      <c r="E10" s="7">
        <v>0</v>
      </c>
      <c r="F10" s="7">
        <v>899159.29</v>
      </c>
      <c r="G10" s="7">
        <v>16927</v>
      </c>
      <c r="H10" s="8">
        <v>10812.88</v>
      </c>
      <c r="I10" s="54">
        <v>13833.219846153846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ht="15.75" customHeight="1" x14ac:dyDescent="0.3">
      <c r="A11" s="5" t="s">
        <v>23</v>
      </c>
      <c r="B11" s="6" t="s">
        <v>20</v>
      </c>
      <c r="C11" s="7">
        <v>41</v>
      </c>
      <c r="D11" s="7">
        <v>0</v>
      </c>
      <c r="E11" s="7">
        <v>0</v>
      </c>
      <c r="F11" s="7">
        <v>779431</v>
      </c>
      <c r="G11" s="7">
        <v>14485</v>
      </c>
      <c r="H11" s="10">
        <v>6687</v>
      </c>
      <c r="I11" s="54">
        <v>19010.512195121952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ht="15.75" customHeight="1" x14ac:dyDescent="0.3">
      <c r="A12" s="5" t="s">
        <v>24</v>
      </c>
      <c r="B12" s="6" t="s">
        <v>13</v>
      </c>
      <c r="C12" s="7">
        <v>56</v>
      </c>
      <c r="D12" s="7">
        <v>5</v>
      </c>
      <c r="E12" s="7">
        <f>216.2+107.2+436</f>
        <v>759.4</v>
      </c>
      <c r="F12" s="7">
        <v>427825.25</v>
      </c>
      <c r="G12" s="7">
        <v>5319.96</v>
      </c>
      <c r="H12" s="8">
        <v>14196</v>
      </c>
      <c r="I12" s="54">
        <v>7639.7366071428569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ht="15.75" customHeight="1" x14ac:dyDescent="0.3">
      <c r="A13" s="5" t="s">
        <v>25</v>
      </c>
      <c r="B13" s="6" t="s">
        <v>17</v>
      </c>
      <c r="C13" s="7">
        <v>36</v>
      </c>
      <c r="D13" s="7">
        <v>0</v>
      </c>
      <c r="E13" s="7">
        <v>0</v>
      </c>
      <c r="F13" s="7">
        <v>365270.29</v>
      </c>
      <c r="G13" s="7">
        <v>6520.06</v>
      </c>
      <c r="H13" s="8">
        <v>19080.96</v>
      </c>
      <c r="I13" s="54">
        <v>10146.396944444445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ht="15.75" customHeight="1" x14ac:dyDescent="0.3">
      <c r="A14" s="5" t="s">
        <v>26</v>
      </c>
      <c r="B14" s="6" t="s">
        <v>13</v>
      </c>
      <c r="C14" s="7">
        <v>61</v>
      </c>
      <c r="D14" s="7">
        <v>0</v>
      </c>
      <c r="E14" s="7">
        <v>0</v>
      </c>
      <c r="F14" s="7">
        <v>482538.6</v>
      </c>
      <c r="G14" s="7">
        <v>5472</v>
      </c>
      <c r="H14" s="8">
        <v>16416</v>
      </c>
      <c r="I14" s="54">
        <v>7910.4688524590156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15.75" customHeight="1" x14ac:dyDescent="0.3">
      <c r="A15" s="5" t="s">
        <v>27</v>
      </c>
      <c r="B15" s="6" t="s">
        <v>28</v>
      </c>
      <c r="C15" s="7">
        <v>41</v>
      </c>
      <c r="D15" s="7">
        <v>0</v>
      </c>
      <c r="E15" s="7">
        <v>0</v>
      </c>
      <c r="F15" s="7">
        <v>269393.13</v>
      </c>
      <c r="G15" s="7">
        <v>3999.96</v>
      </c>
      <c r="H15" s="8">
        <v>13999.92</v>
      </c>
      <c r="I15" s="54">
        <v>6570.5641463414631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" customHeight="1" x14ac:dyDescent="0.3">
      <c r="A16" s="5" t="s">
        <v>29</v>
      </c>
      <c r="B16" s="6" t="s">
        <v>30</v>
      </c>
      <c r="C16" s="7">
        <v>51</v>
      </c>
      <c r="D16" s="7">
        <v>0</v>
      </c>
      <c r="E16" s="7">
        <v>0</v>
      </c>
      <c r="F16" s="7">
        <v>761667.42</v>
      </c>
      <c r="G16" s="7">
        <v>10005.959999999999</v>
      </c>
      <c r="H16" s="8">
        <v>35022</v>
      </c>
      <c r="I16" s="54">
        <v>14934.655294117649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5.75" customHeight="1" x14ac:dyDescent="0.3">
      <c r="A17" s="5" t="s">
        <v>31</v>
      </c>
      <c r="B17" s="6" t="s">
        <v>30</v>
      </c>
      <c r="C17" s="7">
        <v>63</v>
      </c>
      <c r="D17" s="7" t="s">
        <v>32</v>
      </c>
      <c r="E17" s="7">
        <v>0</v>
      </c>
      <c r="F17" s="7">
        <v>1029000</v>
      </c>
      <c r="G17" s="7">
        <v>10596.96</v>
      </c>
      <c r="H17" s="8">
        <v>30283.55</v>
      </c>
      <c r="I17" s="54">
        <v>16333.333333333334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5.75" customHeight="1" x14ac:dyDescent="0.3">
      <c r="A18" s="5" t="s">
        <v>33</v>
      </c>
      <c r="B18" s="6" t="s">
        <v>34</v>
      </c>
      <c r="C18" s="7">
        <v>65</v>
      </c>
      <c r="D18" s="7">
        <v>0</v>
      </c>
      <c r="E18" s="7">
        <v>0</v>
      </c>
      <c r="F18" s="7">
        <v>947241.44</v>
      </c>
      <c r="G18" s="7">
        <v>10780</v>
      </c>
      <c r="H18" s="8">
        <v>26197</v>
      </c>
      <c r="I18" s="54">
        <v>14572.94523076923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.75" customHeight="1" x14ac:dyDescent="0.3">
      <c r="A19" s="5" t="s">
        <v>35</v>
      </c>
      <c r="B19" s="6" t="s">
        <v>15</v>
      </c>
      <c r="C19" s="7">
        <v>35</v>
      </c>
      <c r="D19" s="7">
        <v>0</v>
      </c>
      <c r="E19" s="7">
        <v>0</v>
      </c>
      <c r="F19" s="7">
        <v>123381.94</v>
      </c>
      <c r="G19" s="7">
        <v>2472.48</v>
      </c>
      <c r="H19" s="8">
        <v>12362.4</v>
      </c>
      <c r="I19" s="54">
        <v>3525.1982857142857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5.75" customHeight="1" x14ac:dyDescent="0.3">
      <c r="A20" s="5" t="s">
        <v>36</v>
      </c>
      <c r="B20" s="6" t="s">
        <v>28</v>
      </c>
      <c r="C20" s="7">
        <v>42</v>
      </c>
      <c r="D20" s="7">
        <v>0</v>
      </c>
      <c r="E20" s="7">
        <v>0</v>
      </c>
      <c r="F20" s="7">
        <v>384760.86</v>
      </c>
      <c r="G20" s="7">
        <v>5995.08</v>
      </c>
      <c r="H20" s="8">
        <v>16396.21</v>
      </c>
      <c r="I20" s="54">
        <v>9160.9728571428568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5.75" customHeight="1" x14ac:dyDescent="0.3">
      <c r="A21" s="5" t="s">
        <v>37</v>
      </c>
      <c r="B21" s="6" t="s">
        <v>13</v>
      </c>
      <c r="C21" s="7">
        <v>60</v>
      </c>
      <c r="D21" s="7">
        <v>7</v>
      </c>
      <c r="E21" s="7">
        <f>380.01+176.25+1410+1692+1692+456.01+456.01</f>
        <v>6262.2800000000007</v>
      </c>
      <c r="F21" s="7">
        <v>600896.72</v>
      </c>
      <c r="G21" s="7">
        <v>6876.01</v>
      </c>
      <c r="H21" s="8">
        <v>22908.01</v>
      </c>
      <c r="I21" s="54">
        <v>10014.945333333333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5.75" customHeight="1" x14ac:dyDescent="0.3">
      <c r="A22" s="5" t="s">
        <v>38</v>
      </c>
      <c r="B22" s="6" t="s">
        <v>17</v>
      </c>
      <c r="C22" s="7">
        <v>48</v>
      </c>
      <c r="D22" s="7">
        <v>0</v>
      </c>
      <c r="E22" s="7">
        <v>0</v>
      </c>
      <c r="F22" s="7">
        <v>336604.58</v>
      </c>
      <c r="G22" s="12">
        <v>4674</v>
      </c>
      <c r="H22" s="10">
        <v>13230.96</v>
      </c>
      <c r="I22" s="54">
        <v>7012.595416666667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5.75" customHeight="1" x14ac:dyDescent="0.3">
      <c r="A23" s="5" t="s">
        <v>39</v>
      </c>
      <c r="B23" s="6" t="s">
        <v>40</v>
      </c>
      <c r="C23" s="7">
        <v>65</v>
      </c>
      <c r="D23" s="7">
        <v>0</v>
      </c>
      <c r="E23" s="7">
        <v>0</v>
      </c>
      <c r="F23" s="7">
        <v>818885</v>
      </c>
      <c r="G23" s="13">
        <v>8134.92</v>
      </c>
      <c r="H23" s="14">
        <v>31498</v>
      </c>
      <c r="I23" s="54">
        <v>12598.23076923077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.75" customHeight="1" x14ac:dyDescent="0.3">
      <c r="A24" s="5" t="s">
        <v>41</v>
      </c>
      <c r="B24" s="6" t="s">
        <v>28</v>
      </c>
      <c r="C24" s="7">
        <v>41</v>
      </c>
      <c r="D24" s="7" t="s">
        <v>32</v>
      </c>
      <c r="E24" s="7" t="s">
        <v>42</v>
      </c>
      <c r="F24" s="7">
        <v>651390.78</v>
      </c>
      <c r="G24" s="7">
        <v>10425</v>
      </c>
      <c r="H24" s="8">
        <v>62551.93</v>
      </c>
      <c r="I24" s="54">
        <v>15887.58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 x14ac:dyDescent="0.3">
      <c r="A25" s="5" t="s">
        <v>43</v>
      </c>
      <c r="B25" s="6" t="s">
        <v>20</v>
      </c>
      <c r="C25" s="7">
        <v>66</v>
      </c>
      <c r="D25" s="7">
        <v>0</v>
      </c>
      <c r="E25" s="7">
        <v>0</v>
      </c>
      <c r="F25" s="7">
        <v>1067123</v>
      </c>
      <c r="G25" s="7">
        <v>14200</v>
      </c>
      <c r="H25" s="8">
        <v>29000</v>
      </c>
      <c r="I25" s="54">
        <v>16168.530303030304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5.75" customHeight="1" x14ac:dyDescent="0.3">
      <c r="A26" s="5" t="s">
        <v>44</v>
      </c>
      <c r="B26" s="6" t="s">
        <v>30</v>
      </c>
      <c r="C26" s="7">
        <v>63</v>
      </c>
      <c r="D26" s="7">
        <v>0</v>
      </c>
      <c r="E26" s="7">
        <v>0</v>
      </c>
      <c r="F26" s="11">
        <v>831650.84</v>
      </c>
      <c r="G26" s="7">
        <v>9417.9599999999991</v>
      </c>
      <c r="H26" s="8">
        <v>26391</v>
      </c>
      <c r="I26" s="54">
        <v>13200.806984126984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5.75" customHeight="1" x14ac:dyDescent="0.3">
      <c r="A27" s="5" t="s">
        <v>45</v>
      </c>
      <c r="B27" s="6" t="s">
        <v>46</v>
      </c>
      <c r="C27" s="7">
        <v>119</v>
      </c>
      <c r="D27" s="7">
        <v>8</v>
      </c>
      <c r="E27" s="7">
        <f>831+557.01+831+557.01+557+667.75+557.01+889.25</f>
        <v>5447.0300000000007</v>
      </c>
      <c r="F27" s="11">
        <v>2496978.58</v>
      </c>
      <c r="G27" s="7">
        <v>16267.08</v>
      </c>
      <c r="H27" s="8">
        <v>45527.79</v>
      </c>
      <c r="I27" s="54">
        <v>20983.013277310925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.75" customHeight="1" x14ac:dyDescent="0.3">
      <c r="A28" s="5" t="s">
        <v>47</v>
      </c>
      <c r="B28" s="6" t="s">
        <v>17</v>
      </c>
      <c r="C28" s="7">
        <v>39</v>
      </c>
      <c r="D28" s="7">
        <v>0</v>
      </c>
      <c r="E28" s="7">
        <v>0</v>
      </c>
      <c r="F28" s="11">
        <v>276625.59999999998</v>
      </c>
      <c r="G28" s="7">
        <v>5050.08</v>
      </c>
      <c r="H28" s="8">
        <v>12417.6</v>
      </c>
      <c r="I28" s="54">
        <v>7092.9641025641022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.75" customHeight="1" x14ac:dyDescent="0.3">
      <c r="A29" s="5" t="s">
        <v>48</v>
      </c>
      <c r="B29" s="6" t="s">
        <v>15</v>
      </c>
      <c r="C29" s="7">
        <v>66</v>
      </c>
      <c r="D29" s="7">
        <v>0</v>
      </c>
      <c r="E29" s="7">
        <v>0</v>
      </c>
      <c r="F29" s="7">
        <v>520000</v>
      </c>
      <c r="G29" s="7">
        <v>5392.8</v>
      </c>
      <c r="H29" s="8">
        <v>17307.96</v>
      </c>
      <c r="I29" s="54">
        <v>7878.787878787879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5.75" customHeight="1" x14ac:dyDescent="0.3">
      <c r="A30" s="5" t="s">
        <v>49</v>
      </c>
      <c r="B30" s="6" t="s">
        <v>15</v>
      </c>
      <c r="C30" s="7">
        <v>42</v>
      </c>
      <c r="D30" s="7">
        <v>0</v>
      </c>
      <c r="E30" s="7">
        <v>0</v>
      </c>
      <c r="F30" s="7">
        <v>785000</v>
      </c>
      <c r="G30" s="7">
        <v>9180.84</v>
      </c>
      <c r="H30" s="8">
        <v>27542.639999999999</v>
      </c>
      <c r="I30" s="54">
        <v>18690.476190476191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5.75" customHeight="1" x14ac:dyDescent="0.3">
      <c r="A31" s="5" t="s">
        <v>50</v>
      </c>
      <c r="B31" s="6" t="s">
        <v>51</v>
      </c>
      <c r="C31" s="7">
        <v>42</v>
      </c>
      <c r="D31" s="7">
        <v>0</v>
      </c>
      <c r="E31" s="7">
        <v>0</v>
      </c>
      <c r="F31" s="7">
        <v>637611.21</v>
      </c>
      <c r="G31" s="7">
        <v>13400</v>
      </c>
      <c r="H31" s="8">
        <v>21874.68</v>
      </c>
      <c r="I31" s="54">
        <v>15181.219285714285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5.75" customHeight="1" x14ac:dyDescent="0.3">
      <c r="A32" s="5" t="s">
        <v>52</v>
      </c>
      <c r="B32" s="6" t="s">
        <v>17</v>
      </c>
      <c r="C32" s="7">
        <v>37</v>
      </c>
      <c r="D32" s="7">
        <v>0</v>
      </c>
      <c r="E32" s="7">
        <v>0</v>
      </c>
      <c r="F32" s="7">
        <v>456161.69</v>
      </c>
      <c r="G32" s="7">
        <v>9902.41</v>
      </c>
      <c r="H32" s="8">
        <v>14672.19</v>
      </c>
      <c r="I32" s="54">
        <v>12328.694324324324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5.75" customHeight="1" x14ac:dyDescent="0.3">
      <c r="A33" s="5" t="s">
        <v>53</v>
      </c>
      <c r="B33" s="6" t="s">
        <v>15</v>
      </c>
      <c r="C33" s="7">
        <v>61</v>
      </c>
      <c r="D33" s="7">
        <v>0</v>
      </c>
      <c r="E33" s="7">
        <v>0</v>
      </c>
      <c r="F33" s="7">
        <v>868191.72</v>
      </c>
      <c r="G33" s="7">
        <v>11416.08</v>
      </c>
      <c r="H33" s="8">
        <v>25510.19</v>
      </c>
      <c r="I33" s="54">
        <v>14232.651147540982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5.75" customHeight="1" x14ac:dyDescent="0.3">
      <c r="A34" s="5" t="s">
        <v>54</v>
      </c>
      <c r="B34" s="6" t="s">
        <v>17</v>
      </c>
      <c r="C34" s="7">
        <v>32</v>
      </c>
      <c r="D34" s="7">
        <v>0</v>
      </c>
      <c r="E34" s="7">
        <v>0</v>
      </c>
      <c r="F34" s="7">
        <v>177991.98</v>
      </c>
      <c r="G34" s="7">
        <v>4400</v>
      </c>
      <c r="H34" s="8">
        <v>7487.7</v>
      </c>
      <c r="I34" s="54">
        <v>5562.2493750000003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5.75" customHeight="1" x14ac:dyDescent="0.3">
      <c r="A35" s="5" t="s">
        <v>55</v>
      </c>
      <c r="B35" s="6" t="s">
        <v>40</v>
      </c>
      <c r="C35" s="7">
        <v>60</v>
      </c>
      <c r="D35" s="7">
        <v>0</v>
      </c>
      <c r="E35" s="7">
        <v>0</v>
      </c>
      <c r="F35" s="7">
        <v>755657.06</v>
      </c>
      <c r="G35" s="7">
        <v>9290.64</v>
      </c>
      <c r="H35" s="8">
        <v>28268.34</v>
      </c>
      <c r="I35" s="54">
        <v>12594.284333333335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5.75" customHeight="1" x14ac:dyDescent="0.3">
      <c r="A36" s="5" t="s">
        <v>56</v>
      </c>
      <c r="B36" s="6" t="s">
        <v>13</v>
      </c>
      <c r="C36" s="7">
        <v>49</v>
      </c>
      <c r="D36" s="7">
        <v>0</v>
      </c>
      <c r="E36" s="7">
        <v>0</v>
      </c>
      <c r="F36" s="7">
        <v>581000</v>
      </c>
      <c r="G36" s="7">
        <v>8687.0400000000009</v>
      </c>
      <c r="H36" s="10">
        <v>28954.04</v>
      </c>
      <c r="I36" s="54">
        <v>11857.142857142857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5.75" customHeight="1" x14ac:dyDescent="0.3">
      <c r="A37" s="5" t="s">
        <v>57</v>
      </c>
      <c r="B37" s="6" t="s">
        <v>34</v>
      </c>
      <c r="C37" s="7">
        <v>89</v>
      </c>
      <c r="D37" s="7" t="s">
        <v>32</v>
      </c>
      <c r="E37" s="7" t="s">
        <v>42</v>
      </c>
      <c r="F37" s="7">
        <v>1809551.97</v>
      </c>
      <c r="G37" s="7">
        <v>13463.16</v>
      </c>
      <c r="H37" s="8">
        <v>37056.36</v>
      </c>
      <c r="I37" s="54">
        <v>20332.044606741572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5.75" customHeight="1" x14ac:dyDescent="0.3">
      <c r="A38" s="5" t="s">
        <v>58</v>
      </c>
      <c r="B38" s="6" t="s">
        <v>28</v>
      </c>
      <c r="C38" s="7">
        <v>48</v>
      </c>
      <c r="D38" s="7">
        <v>0</v>
      </c>
      <c r="E38" s="7">
        <v>0</v>
      </c>
      <c r="F38" s="7">
        <v>387145.67</v>
      </c>
      <c r="G38" s="7">
        <v>4731.05</v>
      </c>
      <c r="H38" s="8">
        <v>15934.59</v>
      </c>
      <c r="I38" s="54">
        <v>8065.534791666666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5.75" customHeight="1" x14ac:dyDescent="0.3">
      <c r="A39" s="5" t="s">
        <v>59</v>
      </c>
      <c r="B39" s="6" t="s">
        <v>28</v>
      </c>
      <c r="C39" s="7">
        <v>50</v>
      </c>
      <c r="D39" s="7" t="s">
        <v>32</v>
      </c>
      <c r="E39" s="7" t="s">
        <v>42</v>
      </c>
      <c r="F39" s="7">
        <v>437991.17</v>
      </c>
      <c r="G39" s="7">
        <v>5352.96</v>
      </c>
      <c r="H39" s="8">
        <v>21411.96</v>
      </c>
      <c r="I39" s="54">
        <v>8759.8233999999993</v>
      </c>
      <c r="J39" s="9"/>
      <c r="K39" s="9"/>
      <c r="L39" s="1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5.75" customHeight="1" x14ac:dyDescent="0.3">
      <c r="A40" s="5" t="s">
        <v>60</v>
      </c>
      <c r="B40" s="6" t="s">
        <v>30</v>
      </c>
      <c r="C40" s="7">
        <v>63</v>
      </c>
      <c r="D40" s="7">
        <v>0</v>
      </c>
      <c r="E40" s="7">
        <v>0</v>
      </c>
      <c r="F40" s="7">
        <v>1054335.29</v>
      </c>
      <c r="G40" s="7">
        <v>10201</v>
      </c>
      <c r="H40" s="8">
        <v>39748</v>
      </c>
      <c r="I40" s="54">
        <v>16735.480793650793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5.75" customHeight="1" x14ac:dyDescent="0.3">
      <c r="A41" s="5" t="s">
        <v>61</v>
      </c>
      <c r="B41" s="6" t="s">
        <v>28</v>
      </c>
      <c r="C41" s="7">
        <v>37</v>
      </c>
      <c r="D41" s="7">
        <v>0</v>
      </c>
      <c r="E41" s="7">
        <v>0</v>
      </c>
      <c r="F41" s="7">
        <v>269662.94</v>
      </c>
      <c r="G41" s="7">
        <v>5950.8</v>
      </c>
      <c r="H41" s="8">
        <v>13086.25</v>
      </c>
      <c r="I41" s="54">
        <v>7288.1875675675674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5.75" customHeight="1" x14ac:dyDescent="0.3">
      <c r="A42" s="5" t="s">
        <v>62</v>
      </c>
      <c r="B42" s="6" t="s">
        <v>51</v>
      </c>
      <c r="C42" s="7">
        <v>54</v>
      </c>
      <c r="D42" s="7" t="s">
        <v>32</v>
      </c>
      <c r="E42" s="7" t="s">
        <v>42</v>
      </c>
      <c r="F42" s="7">
        <v>909301.22</v>
      </c>
      <c r="G42" s="7">
        <v>13400</v>
      </c>
      <c r="H42" s="10">
        <v>47196.73</v>
      </c>
      <c r="I42" s="54">
        <v>16838.911481481482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5.75" customHeight="1" x14ac:dyDescent="0.3">
      <c r="A43" s="5" t="s">
        <v>63</v>
      </c>
      <c r="B43" s="6" t="s">
        <v>13</v>
      </c>
      <c r="C43" s="7">
        <v>55</v>
      </c>
      <c r="D43" s="7" t="s">
        <v>32</v>
      </c>
      <c r="E43" s="7" t="s">
        <v>42</v>
      </c>
      <c r="F43" s="7">
        <v>841386.25</v>
      </c>
      <c r="G43" s="11">
        <v>11879.64</v>
      </c>
      <c r="H43" s="10">
        <v>31512</v>
      </c>
      <c r="I43" s="54">
        <v>15297.931818181818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5.75" customHeight="1" x14ac:dyDescent="0.3">
      <c r="A44" s="5" t="s">
        <v>64</v>
      </c>
      <c r="B44" s="6" t="s">
        <v>40</v>
      </c>
      <c r="C44" s="7">
        <v>70</v>
      </c>
      <c r="D44" s="7" t="s">
        <v>32</v>
      </c>
      <c r="E44" s="7" t="s">
        <v>42</v>
      </c>
      <c r="F44" s="7">
        <v>1234000</v>
      </c>
      <c r="G44" s="11">
        <v>12353.21</v>
      </c>
      <c r="H44" s="10">
        <v>22050.22</v>
      </c>
      <c r="I44" s="54">
        <v>17628.571428571428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5.75" customHeight="1" x14ac:dyDescent="0.3">
      <c r="A45" s="5" t="s">
        <v>65</v>
      </c>
      <c r="B45" s="6" t="s">
        <v>28</v>
      </c>
      <c r="C45" s="7">
        <v>51</v>
      </c>
      <c r="D45" s="7">
        <v>0</v>
      </c>
      <c r="E45" s="7">
        <v>0</v>
      </c>
      <c r="F45" s="7">
        <v>225310.02</v>
      </c>
      <c r="G45" s="7">
        <v>3603</v>
      </c>
      <c r="H45" s="8">
        <v>10926</v>
      </c>
      <c r="I45" s="54">
        <v>4417.8435294117644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5.75" customHeight="1" x14ac:dyDescent="0.3">
      <c r="A46" s="5" t="s">
        <v>66</v>
      </c>
      <c r="B46" s="6" t="s">
        <v>30</v>
      </c>
      <c r="C46" s="7">
        <v>60</v>
      </c>
      <c r="D46" s="7">
        <v>0</v>
      </c>
      <c r="E46" s="7">
        <v>0</v>
      </c>
      <c r="F46" s="7">
        <v>1004000</v>
      </c>
      <c r="G46" s="11">
        <v>10869.96</v>
      </c>
      <c r="H46" s="10">
        <v>20400</v>
      </c>
      <c r="I46" s="54">
        <v>16733.333333333332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5.75" customHeight="1" x14ac:dyDescent="0.3">
      <c r="A47" s="5" t="s">
        <v>67</v>
      </c>
      <c r="B47" s="6" t="s">
        <v>46</v>
      </c>
      <c r="C47" s="7">
        <v>32</v>
      </c>
      <c r="D47" s="7">
        <v>0</v>
      </c>
      <c r="E47" s="7">
        <v>0</v>
      </c>
      <c r="F47" s="7">
        <v>198366.27</v>
      </c>
      <c r="G47" s="7">
        <v>4326</v>
      </c>
      <c r="H47" s="8">
        <v>12978</v>
      </c>
      <c r="I47" s="54">
        <v>6198.9459374999997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5.75" customHeight="1" x14ac:dyDescent="0.3">
      <c r="A48" s="5" t="s">
        <v>68</v>
      </c>
      <c r="B48" s="6" t="s">
        <v>17</v>
      </c>
      <c r="C48" s="7">
        <v>45</v>
      </c>
      <c r="D48" s="7" t="s">
        <v>32</v>
      </c>
      <c r="E48" s="7" t="s">
        <v>42</v>
      </c>
      <c r="F48" s="7">
        <v>275142.53999999998</v>
      </c>
      <c r="G48" s="11">
        <v>3741</v>
      </c>
      <c r="H48" s="10">
        <v>14235.96</v>
      </c>
      <c r="I48" s="54">
        <v>6114.2786666666661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5.75" customHeight="1" x14ac:dyDescent="0.3">
      <c r="A49" s="5" t="s">
        <v>69</v>
      </c>
      <c r="B49" s="6" t="s">
        <v>13</v>
      </c>
      <c r="C49" s="7">
        <v>66</v>
      </c>
      <c r="D49" s="7">
        <v>0</v>
      </c>
      <c r="E49" s="7">
        <v>0</v>
      </c>
      <c r="F49" s="7">
        <v>875306.64</v>
      </c>
      <c r="G49" s="7">
        <v>11411.75</v>
      </c>
      <c r="H49" s="8">
        <v>42361</v>
      </c>
      <c r="I49" s="54">
        <v>13262.221818181819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5.75" customHeight="1" x14ac:dyDescent="0.3">
      <c r="A50" s="5" t="s">
        <v>70</v>
      </c>
      <c r="B50" s="6" t="s">
        <v>15</v>
      </c>
      <c r="C50" s="7">
        <v>53</v>
      </c>
      <c r="D50" s="7">
        <v>0</v>
      </c>
      <c r="E50" s="7">
        <v>0</v>
      </c>
      <c r="F50" s="7">
        <v>598834.93000000005</v>
      </c>
      <c r="G50" s="7">
        <v>8370</v>
      </c>
      <c r="H50" s="8">
        <v>23856.84</v>
      </c>
      <c r="I50" s="54">
        <v>11298.772264150944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5.75" customHeight="1" x14ac:dyDescent="0.3">
      <c r="A51" s="5" t="s">
        <v>71</v>
      </c>
      <c r="B51" s="6" t="s">
        <v>51</v>
      </c>
      <c r="C51" s="7">
        <v>95</v>
      </c>
      <c r="D51" s="7" t="s">
        <v>32</v>
      </c>
      <c r="E51" s="7" t="s">
        <v>42</v>
      </c>
      <c r="F51" s="7">
        <v>1183361.1200000001</v>
      </c>
      <c r="G51" s="7">
        <v>13400</v>
      </c>
      <c r="H51" s="8">
        <v>31897.81</v>
      </c>
      <c r="I51" s="54">
        <v>12456.432842105265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5.75" customHeight="1" x14ac:dyDescent="0.3">
      <c r="A52" s="5" t="s">
        <v>72</v>
      </c>
      <c r="B52" s="6" t="s">
        <v>34</v>
      </c>
      <c r="C52" s="7">
        <v>51</v>
      </c>
      <c r="D52" s="7"/>
      <c r="E52" s="7"/>
      <c r="F52" s="7">
        <v>744000</v>
      </c>
      <c r="G52" s="7">
        <v>10352</v>
      </c>
      <c r="H52" s="10">
        <v>23911.27</v>
      </c>
      <c r="I52" s="54">
        <v>14588.235294117647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5.75" customHeight="1" x14ac:dyDescent="0.3">
      <c r="A53" s="5" t="s">
        <v>73</v>
      </c>
      <c r="B53" s="6" t="s">
        <v>28</v>
      </c>
      <c r="C53" s="7">
        <v>42</v>
      </c>
      <c r="D53" s="7">
        <v>0</v>
      </c>
      <c r="E53" s="7">
        <v>0</v>
      </c>
      <c r="F53" s="7">
        <v>307003.69</v>
      </c>
      <c r="G53" s="7">
        <v>4479.96</v>
      </c>
      <c r="H53" s="8">
        <v>15679.93</v>
      </c>
      <c r="I53" s="54">
        <v>7309.6116666666667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5.75" customHeight="1" x14ac:dyDescent="0.3">
      <c r="A54" s="5" t="s">
        <v>74</v>
      </c>
      <c r="B54" s="6" t="s">
        <v>28</v>
      </c>
      <c r="C54" s="7">
        <v>94</v>
      </c>
      <c r="D54" s="7">
        <v>0</v>
      </c>
      <c r="E54" s="7">
        <v>0</v>
      </c>
      <c r="F54" s="7">
        <v>901096.83</v>
      </c>
      <c r="G54" s="11">
        <v>8794.01</v>
      </c>
      <c r="H54" s="10">
        <v>28706.85</v>
      </c>
      <c r="I54" s="54">
        <v>9586.136489361701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5.75" customHeight="1" x14ac:dyDescent="0.3">
      <c r="A55" s="5" t="s">
        <v>75</v>
      </c>
      <c r="B55" s="6" t="s">
        <v>30</v>
      </c>
      <c r="C55" s="7">
        <v>55</v>
      </c>
      <c r="D55" s="7" t="s">
        <v>32</v>
      </c>
      <c r="E55" s="7" t="s">
        <v>42</v>
      </c>
      <c r="F55" s="7">
        <v>819277.7</v>
      </c>
      <c r="G55" s="7">
        <v>9849</v>
      </c>
      <c r="H55" s="8">
        <v>27613.22</v>
      </c>
      <c r="I55" s="54">
        <v>14895.958181818181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5.75" customHeight="1" x14ac:dyDescent="0.3">
      <c r="A56" s="5" t="s">
        <v>76</v>
      </c>
      <c r="B56" s="6" t="s">
        <v>46</v>
      </c>
      <c r="C56" s="7">
        <v>43</v>
      </c>
      <c r="D56" s="7" t="s">
        <v>32</v>
      </c>
      <c r="E56" s="7" t="s">
        <v>42</v>
      </c>
      <c r="F56" s="11">
        <v>352812.85</v>
      </c>
      <c r="G56" s="7">
        <v>5339.04</v>
      </c>
      <c r="H56" s="8">
        <v>18149.900000000001</v>
      </c>
      <c r="I56" s="54">
        <v>8204.9499999999989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5.75" customHeight="1" x14ac:dyDescent="0.3">
      <c r="A57" s="5" t="s">
        <v>77</v>
      </c>
      <c r="B57" s="6" t="s">
        <v>13</v>
      </c>
      <c r="C57" s="7">
        <v>40</v>
      </c>
      <c r="D57" s="7">
        <v>4</v>
      </c>
      <c r="E57" s="7">
        <f>476.52+476.52+436.81</f>
        <v>1389.85</v>
      </c>
      <c r="F57" s="7">
        <v>293133.23</v>
      </c>
      <c r="G57" s="7">
        <v>5368.8</v>
      </c>
      <c r="H57" s="8">
        <v>22383.74</v>
      </c>
      <c r="I57" s="54">
        <v>7328.3307499999992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5.75" customHeight="1" x14ac:dyDescent="0.3">
      <c r="A58" s="5" t="s">
        <v>78</v>
      </c>
      <c r="B58" s="6" t="s">
        <v>51</v>
      </c>
      <c r="C58" s="7">
        <v>107</v>
      </c>
      <c r="D58" s="7" t="s">
        <v>32</v>
      </c>
      <c r="E58" s="7" t="s">
        <v>42</v>
      </c>
      <c r="F58" s="7">
        <v>1285107.7</v>
      </c>
      <c r="G58" s="7">
        <v>13400</v>
      </c>
      <c r="H58" s="8">
        <v>33708.61</v>
      </c>
      <c r="I58" s="54">
        <v>12010.352336448597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5.75" customHeight="1" x14ac:dyDescent="0.3">
      <c r="A59" s="5" t="s">
        <v>79</v>
      </c>
      <c r="B59" s="6" t="s">
        <v>15</v>
      </c>
      <c r="C59" s="7">
        <v>53</v>
      </c>
      <c r="D59" s="7">
        <v>0</v>
      </c>
      <c r="E59" s="7">
        <v>0</v>
      </c>
      <c r="F59" s="7">
        <v>352103.45</v>
      </c>
      <c r="G59" s="7">
        <v>4887</v>
      </c>
      <c r="H59" s="8">
        <v>11229</v>
      </c>
      <c r="I59" s="54">
        <v>6643.4613207547172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5.75" customHeight="1" x14ac:dyDescent="0.3">
      <c r="A60" s="5" t="s">
        <v>80</v>
      </c>
      <c r="B60" s="6" t="s">
        <v>51</v>
      </c>
      <c r="C60" s="7">
        <v>105</v>
      </c>
      <c r="D60" s="7" t="s">
        <v>32</v>
      </c>
      <c r="E60" s="7" t="s">
        <v>42</v>
      </c>
      <c r="F60" s="7">
        <v>1289639.6000000001</v>
      </c>
      <c r="G60" s="7">
        <v>13400</v>
      </c>
      <c r="H60" s="8">
        <v>32830.61</v>
      </c>
      <c r="I60" s="54">
        <v>12282.281904761905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5.75" customHeight="1" x14ac:dyDescent="0.3">
      <c r="A61" s="5" t="s">
        <v>81</v>
      </c>
      <c r="B61" s="6" t="s">
        <v>28</v>
      </c>
      <c r="C61" s="7">
        <v>41</v>
      </c>
      <c r="D61" s="7">
        <v>0</v>
      </c>
      <c r="E61" s="7">
        <v>0</v>
      </c>
      <c r="F61" s="7">
        <v>258710.21</v>
      </c>
      <c r="G61" s="7">
        <v>3549.96</v>
      </c>
      <c r="H61" s="8">
        <v>21300</v>
      </c>
      <c r="I61" s="54">
        <v>6310.0051219512197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5.75" customHeight="1" x14ac:dyDescent="0.3">
      <c r="A62" s="5" t="s">
        <v>82</v>
      </c>
      <c r="B62" s="6" t="s">
        <v>20</v>
      </c>
      <c r="C62" s="7">
        <v>41</v>
      </c>
      <c r="D62" s="7">
        <v>0</v>
      </c>
      <c r="E62" s="7">
        <v>0</v>
      </c>
      <c r="F62" s="7">
        <v>682828</v>
      </c>
      <c r="G62" s="7">
        <v>14473</v>
      </c>
      <c r="H62" s="8">
        <v>10050</v>
      </c>
      <c r="I62" s="54">
        <v>16654.341463414636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5.75" customHeight="1" x14ac:dyDescent="0.3">
      <c r="A63" s="5" t="s">
        <v>83</v>
      </c>
      <c r="B63" s="6" t="s">
        <v>28</v>
      </c>
      <c r="C63" s="7">
        <v>59</v>
      </c>
      <c r="D63" s="7" t="s">
        <v>32</v>
      </c>
      <c r="E63" s="7" t="s">
        <v>42</v>
      </c>
      <c r="F63" s="7">
        <v>1188000</v>
      </c>
      <c r="G63" s="7">
        <v>10995.6</v>
      </c>
      <c r="H63" s="8">
        <v>31337.4</v>
      </c>
      <c r="I63" s="54">
        <v>20135.593220338982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5.75" customHeight="1" x14ac:dyDescent="0.3">
      <c r="A64" s="5" t="s">
        <v>84</v>
      </c>
      <c r="B64" s="6" t="s">
        <v>51</v>
      </c>
      <c r="C64" s="7">
        <v>52</v>
      </c>
      <c r="D64" s="7" t="s">
        <v>32</v>
      </c>
      <c r="E64" s="7" t="s">
        <v>42</v>
      </c>
      <c r="F64" s="7">
        <v>787000.5</v>
      </c>
      <c r="G64" s="7">
        <v>13400</v>
      </c>
      <c r="H64" s="8">
        <v>28220.74</v>
      </c>
      <c r="I64" s="54">
        <v>15134.625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5.75" customHeight="1" x14ac:dyDescent="0.3">
      <c r="A65" s="5" t="s">
        <v>85</v>
      </c>
      <c r="B65" s="6" t="s">
        <v>28</v>
      </c>
      <c r="C65" s="7">
        <v>56</v>
      </c>
      <c r="D65" s="7">
        <v>9</v>
      </c>
      <c r="E65" s="7">
        <f>2951.57+476.39+199.92+247.76+19.58+99.91+103.07+199.92+200.04</f>
        <v>4498.16</v>
      </c>
      <c r="F65" s="7">
        <v>355594.48</v>
      </c>
      <c r="G65" s="7">
        <v>4968.12</v>
      </c>
      <c r="H65" s="8">
        <v>7323.99</v>
      </c>
      <c r="I65" s="54">
        <v>6349.9014285714284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5.75" customHeight="1" x14ac:dyDescent="0.3">
      <c r="A66" s="5" t="s">
        <v>86</v>
      </c>
      <c r="B66" s="6" t="s">
        <v>40</v>
      </c>
      <c r="C66" s="7">
        <v>41</v>
      </c>
      <c r="D66" s="7">
        <v>0</v>
      </c>
      <c r="E66" s="7">
        <v>0</v>
      </c>
      <c r="F66" s="7">
        <v>320384.34000000003</v>
      </c>
      <c r="G66" s="7">
        <v>5321.04</v>
      </c>
      <c r="H66" s="8">
        <v>13190.04</v>
      </c>
      <c r="I66" s="54">
        <v>7814.2521951219514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5.75" customHeight="1" x14ac:dyDescent="0.3">
      <c r="A67" s="5" t="s">
        <v>87</v>
      </c>
      <c r="B67" s="6" t="s">
        <v>15</v>
      </c>
      <c r="C67" s="7">
        <v>83</v>
      </c>
      <c r="D67" s="7" t="s">
        <v>32</v>
      </c>
      <c r="E67" s="7" t="s">
        <v>42</v>
      </c>
      <c r="F67" s="7">
        <v>1272065.82</v>
      </c>
      <c r="G67" s="7">
        <v>11871.96</v>
      </c>
      <c r="H67" s="8">
        <v>27000</v>
      </c>
      <c r="I67" s="54">
        <v>15326.09421686747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5.75" customHeight="1" x14ac:dyDescent="0.3">
      <c r="A68" s="5" t="s">
        <v>88</v>
      </c>
      <c r="B68" s="6" t="s">
        <v>15</v>
      </c>
      <c r="C68" s="7">
        <v>75</v>
      </c>
      <c r="D68" s="7">
        <v>0</v>
      </c>
      <c r="E68" s="7">
        <v>0</v>
      </c>
      <c r="F68" s="7">
        <v>1111299.8899999999</v>
      </c>
      <c r="G68" s="7">
        <v>11688.96</v>
      </c>
      <c r="H68" s="8">
        <v>29220</v>
      </c>
      <c r="I68" s="54">
        <v>14817.331866666666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5.75" customHeight="1" x14ac:dyDescent="0.3">
      <c r="A69" s="5" t="s">
        <v>89</v>
      </c>
      <c r="B69" s="5" t="s">
        <v>17</v>
      </c>
      <c r="C69" s="7">
        <v>49</v>
      </c>
      <c r="D69" s="7">
        <v>0</v>
      </c>
      <c r="E69" s="7">
        <v>0</v>
      </c>
      <c r="F69" s="7">
        <v>435402.99</v>
      </c>
      <c r="G69" s="7">
        <v>5998.08</v>
      </c>
      <c r="H69" s="8">
        <v>26857.85</v>
      </c>
      <c r="I69" s="54">
        <v>8885.7753061224485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5.75" customHeight="1" x14ac:dyDescent="0.3">
      <c r="A70" s="5" t="s">
        <v>90</v>
      </c>
      <c r="B70" s="6" t="s">
        <v>13</v>
      </c>
      <c r="C70" s="7">
        <v>51</v>
      </c>
      <c r="D70" s="7">
        <v>0</v>
      </c>
      <c r="E70" s="7">
        <v>0</v>
      </c>
      <c r="F70" s="7">
        <v>329496</v>
      </c>
      <c r="G70" s="7">
        <v>4725</v>
      </c>
      <c r="H70" s="8">
        <v>14500</v>
      </c>
      <c r="I70" s="54">
        <v>6460.7058823529414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5.75" customHeight="1" x14ac:dyDescent="0.3">
      <c r="A71" s="5" t="s">
        <v>91</v>
      </c>
      <c r="B71" s="6" t="s">
        <v>13</v>
      </c>
      <c r="C71" s="7">
        <v>42</v>
      </c>
      <c r="D71" s="7"/>
      <c r="E71" s="7"/>
      <c r="F71" s="7">
        <v>264809</v>
      </c>
      <c r="G71" s="7">
        <v>4646</v>
      </c>
      <c r="H71" s="8">
        <v>13473</v>
      </c>
      <c r="I71" s="54">
        <v>6304.9761904761908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5.75" customHeight="1" x14ac:dyDescent="0.3">
      <c r="A72" s="5" t="s">
        <v>92</v>
      </c>
      <c r="B72" s="6" t="s">
        <v>15</v>
      </c>
      <c r="C72" s="7">
        <v>47</v>
      </c>
      <c r="D72" s="7" t="s">
        <v>32</v>
      </c>
      <c r="E72" s="7" t="s">
        <v>42</v>
      </c>
      <c r="F72" s="7">
        <v>295049.82</v>
      </c>
      <c r="G72" s="7">
        <v>4466.88</v>
      </c>
      <c r="H72" s="8">
        <v>17945.759999999998</v>
      </c>
      <c r="I72" s="54">
        <v>6277.6557446808511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5.75" customHeight="1" x14ac:dyDescent="0.3">
      <c r="A73" s="5" t="s">
        <v>93</v>
      </c>
      <c r="B73" s="6" t="s">
        <v>40</v>
      </c>
      <c r="C73" s="7">
        <v>24</v>
      </c>
      <c r="D73" s="7" t="s">
        <v>32</v>
      </c>
      <c r="E73" s="7" t="s">
        <v>42</v>
      </c>
      <c r="F73" s="7">
        <v>141161.01</v>
      </c>
      <c r="G73" s="7">
        <v>4154.04</v>
      </c>
      <c r="H73" s="8">
        <v>10385.040000000001</v>
      </c>
      <c r="I73" s="54">
        <v>5881.7087500000007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5.75" customHeight="1" x14ac:dyDescent="0.3">
      <c r="A74" s="5" t="s">
        <v>94</v>
      </c>
      <c r="B74" s="6" t="s">
        <v>10</v>
      </c>
      <c r="C74" s="7">
        <v>44</v>
      </c>
      <c r="D74" s="7">
        <v>0</v>
      </c>
      <c r="E74" s="7">
        <v>0</v>
      </c>
      <c r="F74" s="7">
        <v>694606.78</v>
      </c>
      <c r="G74" s="7">
        <v>16927</v>
      </c>
      <c r="H74" s="8">
        <v>16223.69</v>
      </c>
      <c r="I74" s="54">
        <v>15786.517727272729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5.75" customHeight="1" x14ac:dyDescent="0.3">
      <c r="A75" s="5" t="s">
        <v>95</v>
      </c>
      <c r="B75" s="6" t="s">
        <v>30</v>
      </c>
      <c r="C75" s="16"/>
      <c r="D75" s="16"/>
      <c r="E75" s="16"/>
      <c r="F75" s="7"/>
      <c r="G75" s="7"/>
      <c r="H75" s="8"/>
      <c r="I75" s="54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5.75" customHeight="1" x14ac:dyDescent="0.3">
      <c r="A76" s="5" t="s">
        <v>96</v>
      </c>
      <c r="B76" s="6" t="s">
        <v>10</v>
      </c>
      <c r="C76" s="7">
        <v>37</v>
      </c>
      <c r="D76" s="7">
        <v>0</v>
      </c>
      <c r="E76" s="7">
        <v>0</v>
      </c>
      <c r="F76" s="7">
        <v>444242.19</v>
      </c>
      <c r="G76" s="7">
        <v>16927</v>
      </c>
      <c r="H76" s="8">
        <v>9832.36</v>
      </c>
      <c r="I76" s="54">
        <v>12006.545675675676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5.75" customHeight="1" x14ac:dyDescent="0.3">
      <c r="A77" s="5" t="s">
        <v>97</v>
      </c>
      <c r="B77" s="6" t="s">
        <v>28</v>
      </c>
      <c r="C77" s="7">
        <v>60</v>
      </c>
      <c r="D77" s="7">
        <v>0</v>
      </c>
      <c r="E77" s="7">
        <v>0</v>
      </c>
      <c r="F77" s="7">
        <v>507466.33</v>
      </c>
      <c r="G77" s="7">
        <v>6738.28</v>
      </c>
      <c r="H77" s="8">
        <v>20214.87</v>
      </c>
      <c r="I77" s="54">
        <v>8457.7721666666675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5.75" customHeight="1" x14ac:dyDescent="0.3">
      <c r="A78" s="5" t="s">
        <v>98</v>
      </c>
      <c r="B78" s="6" t="s">
        <v>51</v>
      </c>
      <c r="C78" s="7">
        <v>78</v>
      </c>
      <c r="D78" s="7" t="s">
        <v>32</v>
      </c>
      <c r="E78" s="7" t="s">
        <v>42</v>
      </c>
      <c r="F78" s="7">
        <v>992000</v>
      </c>
      <c r="G78" s="7">
        <v>13400</v>
      </c>
      <c r="H78" s="8">
        <v>30222.62</v>
      </c>
      <c r="I78" s="54">
        <v>12717.948717948719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5.75" customHeight="1" x14ac:dyDescent="0.3">
      <c r="A79" s="5" t="s">
        <v>99</v>
      </c>
      <c r="B79" s="6" t="s">
        <v>15</v>
      </c>
      <c r="C79" s="7">
        <v>54</v>
      </c>
      <c r="D79" s="7">
        <v>0</v>
      </c>
      <c r="E79" s="7">
        <v>0</v>
      </c>
      <c r="F79" s="7">
        <v>224130.59</v>
      </c>
      <c r="G79" s="7">
        <v>3093.84</v>
      </c>
      <c r="H79" s="8">
        <v>4769.01</v>
      </c>
      <c r="I79" s="54">
        <v>4150.5664814814818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5.75" customHeight="1" x14ac:dyDescent="0.3">
      <c r="A80" s="5" t="s">
        <v>100</v>
      </c>
      <c r="B80" s="6" t="s">
        <v>17</v>
      </c>
      <c r="C80" s="7">
        <v>29</v>
      </c>
      <c r="D80" s="7">
        <v>0</v>
      </c>
      <c r="E80" s="7">
        <v>0</v>
      </c>
      <c r="F80" s="7">
        <v>175682.26</v>
      </c>
      <c r="G80" s="7">
        <v>4566.6000000000004</v>
      </c>
      <c r="H80" s="8">
        <v>13698.84</v>
      </c>
      <c r="I80" s="54">
        <v>6058.0089655172414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5.75" customHeight="1" x14ac:dyDescent="0.3">
      <c r="A81" s="5" t="s">
        <v>101</v>
      </c>
      <c r="B81" s="6" t="s">
        <v>40</v>
      </c>
      <c r="C81" s="7">
        <v>173</v>
      </c>
      <c r="D81" s="7">
        <v>0</v>
      </c>
      <c r="E81" s="7">
        <v>0</v>
      </c>
      <c r="F81" s="7">
        <v>2092600.33</v>
      </c>
      <c r="G81" s="7">
        <v>13740.87</v>
      </c>
      <c r="H81" s="8">
        <v>23615.59</v>
      </c>
      <c r="I81" s="54">
        <v>12095.955664739884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5.75" customHeight="1" x14ac:dyDescent="0.3">
      <c r="A82" s="5" t="s">
        <v>102</v>
      </c>
      <c r="B82" s="6" t="s">
        <v>103</v>
      </c>
      <c r="C82" s="7">
        <v>166</v>
      </c>
      <c r="D82" s="7" t="s">
        <v>32</v>
      </c>
      <c r="E82" s="7" t="s">
        <v>42</v>
      </c>
      <c r="F82" s="7">
        <v>2026218</v>
      </c>
      <c r="G82" s="7">
        <v>13300</v>
      </c>
      <c r="H82" s="8">
        <v>36575</v>
      </c>
      <c r="I82" s="54">
        <v>12206.132530120482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5.75" customHeight="1" x14ac:dyDescent="0.3">
      <c r="A83" s="5" t="s">
        <v>104</v>
      </c>
      <c r="B83" s="6" t="s">
        <v>46</v>
      </c>
      <c r="C83" s="7">
        <v>54</v>
      </c>
      <c r="D83" s="7">
        <v>2</v>
      </c>
      <c r="E83" s="7">
        <f>496.08+496.08</f>
        <v>992.16</v>
      </c>
      <c r="F83" s="7">
        <v>1024308.09</v>
      </c>
      <c r="G83" s="7">
        <v>13686.96</v>
      </c>
      <c r="H83" s="8">
        <v>24618.38</v>
      </c>
      <c r="I83" s="54">
        <v>18968.668333333331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5.75" customHeight="1" x14ac:dyDescent="0.3">
      <c r="A84" s="5" t="s">
        <v>105</v>
      </c>
      <c r="B84" s="6" t="s">
        <v>34</v>
      </c>
      <c r="C84" s="7">
        <v>30</v>
      </c>
      <c r="D84" s="7"/>
      <c r="E84" s="7"/>
      <c r="F84" s="7">
        <v>166873.91</v>
      </c>
      <c r="G84" s="7">
        <v>4300</v>
      </c>
      <c r="H84" s="8">
        <v>8170</v>
      </c>
      <c r="I84" s="54">
        <v>5562.4636666666665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5.75" customHeight="1" x14ac:dyDescent="0.3">
      <c r="A85" s="5" t="s">
        <v>106</v>
      </c>
      <c r="B85" s="6" t="s">
        <v>30</v>
      </c>
      <c r="C85" s="7">
        <v>70</v>
      </c>
      <c r="D85" s="7">
        <v>0</v>
      </c>
      <c r="E85" s="7">
        <v>0</v>
      </c>
      <c r="F85" s="7">
        <v>1475743.12</v>
      </c>
      <c r="G85" s="7">
        <v>11238.96</v>
      </c>
      <c r="H85" s="8">
        <v>41983.92</v>
      </c>
      <c r="I85" s="54">
        <v>21082.044571428574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5.75" customHeight="1" x14ac:dyDescent="0.3">
      <c r="A86" s="5" t="s">
        <v>107</v>
      </c>
      <c r="B86" s="6" t="s">
        <v>15</v>
      </c>
      <c r="C86" s="7">
        <v>111</v>
      </c>
      <c r="D86" s="7" t="s">
        <v>32</v>
      </c>
      <c r="E86" s="7" t="s">
        <v>42</v>
      </c>
      <c r="F86" s="7">
        <v>1027669</v>
      </c>
      <c r="G86" s="7">
        <v>8322</v>
      </c>
      <c r="H86" s="8">
        <v>24813</v>
      </c>
      <c r="I86" s="54">
        <v>9258.2792792792789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5.75" customHeight="1" x14ac:dyDescent="0.3">
      <c r="A87" s="5" t="s">
        <v>108</v>
      </c>
      <c r="B87" s="6" t="s">
        <v>28</v>
      </c>
      <c r="C87" s="7">
        <v>54</v>
      </c>
      <c r="D87" s="7">
        <v>0</v>
      </c>
      <c r="E87" s="7">
        <v>0</v>
      </c>
      <c r="F87" s="11">
        <v>381422.29</v>
      </c>
      <c r="G87" s="7">
        <v>5055</v>
      </c>
      <c r="H87" s="8">
        <v>15165</v>
      </c>
      <c r="I87" s="54">
        <v>7063.3757407407402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5.75" customHeight="1" x14ac:dyDescent="0.3">
      <c r="A88" s="5" t="s">
        <v>109</v>
      </c>
      <c r="B88" s="6" t="s">
        <v>103</v>
      </c>
      <c r="C88" s="7">
        <v>50</v>
      </c>
      <c r="D88" s="7"/>
      <c r="E88" s="7"/>
      <c r="F88" s="7">
        <v>587034.81000000006</v>
      </c>
      <c r="G88" s="7">
        <v>8026.92</v>
      </c>
      <c r="H88" s="8">
        <v>22932.959999999999</v>
      </c>
      <c r="I88" s="54">
        <v>11740.6962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5.75" customHeight="1" x14ac:dyDescent="0.3">
      <c r="A89" s="5" t="s">
        <v>110</v>
      </c>
      <c r="B89" s="6" t="s">
        <v>13</v>
      </c>
      <c r="C89" s="7">
        <v>44</v>
      </c>
      <c r="D89" s="7">
        <v>0</v>
      </c>
      <c r="E89" s="7">
        <v>0</v>
      </c>
      <c r="F89" s="7">
        <v>369087</v>
      </c>
      <c r="G89" s="7">
        <v>5075</v>
      </c>
      <c r="H89" s="8">
        <v>39663</v>
      </c>
      <c r="I89" s="54">
        <v>8388.3409090909099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5.75" customHeight="1" x14ac:dyDescent="0.3">
      <c r="A90" s="5" t="s">
        <v>111</v>
      </c>
      <c r="B90" s="6" t="s">
        <v>17</v>
      </c>
      <c r="C90" s="7">
        <v>36</v>
      </c>
      <c r="D90" s="7">
        <v>0</v>
      </c>
      <c r="E90" s="7">
        <v>0</v>
      </c>
      <c r="F90" s="7">
        <v>276703.06</v>
      </c>
      <c r="G90" s="7">
        <v>4626</v>
      </c>
      <c r="H90" s="8">
        <v>11299.32</v>
      </c>
      <c r="I90" s="54">
        <v>7686.1961111111113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5.75" customHeight="1" x14ac:dyDescent="0.3">
      <c r="A91" s="5" t="s">
        <v>112</v>
      </c>
      <c r="B91" s="6" t="s">
        <v>51</v>
      </c>
      <c r="C91" s="7">
        <v>63</v>
      </c>
      <c r="D91" s="7" t="s">
        <v>32</v>
      </c>
      <c r="E91" s="7" t="s">
        <v>42</v>
      </c>
      <c r="F91" s="7">
        <v>810755.72</v>
      </c>
      <c r="G91" s="7">
        <v>13400</v>
      </c>
      <c r="H91" s="8">
        <v>28582.26</v>
      </c>
      <c r="I91" s="54">
        <v>12869.138412698412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5.75" customHeight="1" x14ac:dyDescent="0.3">
      <c r="A92" s="5" t="s">
        <v>113</v>
      </c>
      <c r="B92" s="6" t="s">
        <v>17</v>
      </c>
      <c r="C92" s="7">
        <v>51</v>
      </c>
      <c r="D92" s="7">
        <v>0</v>
      </c>
      <c r="E92" s="7">
        <v>0</v>
      </c>
      <c r="F92" s="7">
        <v>821635.93</v>
      </c>
      <c r="G92" s="7">
        <v>10076</v>
      </c>
      <c r="H92" s="8">
        <v>30229</v>
      </c>
      <c r="I92" s="54">
        <v>16110.508431372549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5.75" customHeight="1" x14ac:dyDescent="0.3">
      <c r="A93" s="5" t="s">
        <v>114</v>
      </c>
      <c r="B93" s="6" t="s">
        <v>17</v>
      </c>
      <c r="C93" s="7">
        <v>95</v>
      </c>
      <c r="D93" s="7" t="s">
        <v>32</v>
      </c>
      <c r="E93" s="7" t="s">
        <v>42</v>
      </c>
      <c r="F93" s="7">
        <v>1055019.6100000001</v>
      </c>
      <c r="G93" s="7">
        <v>9377.7099999999991</v>
      </c>
      <c r="H93" s="8">
        <v>30493.88</v>
      </c>
      <c r="I93" s="54">
        <v>11105.46957894737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5.75" customHeight="1" x14ac:dyDescent="0.3">
      <c r="A94" s="5" t="s">
        <v>115</v>
      </c>
      <c r="B94" s="6" t="s">
        <v>17</v>
      </c>
      <c r="C94" s="7">
        <v>39</v>
      </c>
      <c r="D94" s="7" t="s">
        <v>32</v>
      </c>
      <c r="E94" s="7" t="s">
        <v>42</v>
      </c>
      <c r="F94" s="7">
        <v>228332.99</v>
      </c>
      <c r="G94" s="7">
        <v>4329</v>
      </c>
      <c r="H94" s="8">
        <v>12776.04</v>
      </c>
      <c r="I94" s="54">
        <v>5854.6920512820507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5.75" customHeight="1" x14ac:dyDescent="0.3">
      <c r="A95" s="5" t="s">
        <v>116</v>
      </c>
      <c r="B95" s="6" t="s">
        <v>20</v>
      </c>
      <c r="C95" s="7">
        <v>41</v>
      </c>
      <c r="D95" s="7">
        <v>0</v>
      </c>
      <c r="E95" s="7">
        <v>0</v>
      </c>
      <c r="F95" s="7">
        <v>725478</v>
      </c>
      <c r="G95" s="11">
        <v>14485</v>
      </c>
      <c r="H95" s="8">
        <v>24759.61</v>
      </c>
      <c r="I95" s="54">
        <v>17694.585365853658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5.75" customHeight="1" x14ac:dyDescent="0.3">
      <c r="A96" s="5" t="s">
        <v>117</v>
      </c>
      <c r="B96" s="6" t="s">
        <v>40</v>
      </c>
      <c r="C96" s="7">
        <v>84</v>
      </c>
      <c r="D96" s="7">
        <v>0</v>
      </c>
      <c r="E96" s="7">
        <v>0</v>
      </c>
      <c r="F96" s="7">
        <v>970219.77</v>
      </c>
      <c r="G96" s="7">
        <v>10970.04</v>
      </c>
      <c r="H96" s="8">
        <v>23655.88</v>
      </c>
      <c r="I96" s="54">
        <v>11550.235357142858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5.75" customHeight="1" x14ac:dyDescent="0.3">
      <c r="A97" s="5" t="s">
        <v>118</v>
      </c>
      <c r="B97" s="6" t="s">
        <v>34</v>
      </c>
      <c r="C97" s="7">
        <v>68</v>
      </c>
      <c r="D97" s="7" t="s">
        <v>32</v>
      </c>
      <c r="E97" s="7" t="s">
        <v>42</v>
      </c>
      <c r="F97" s="7">
        <v>887125</v>
      </c>
      <c r="G97" s="7">
        <v>12363</v>
      </c>
      <c r="H97" s="8">
        <v>18453</v>
      </c>
      <c r="I97" s="54">
        <v>13045.955882352941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5.75" customHeight="1" x14ac:dyDescent="0.3">
      <c r="A98" s="5" t="s">
        <v>119</v>
      </c>
      <c r="B98" s="6" t="s">
        <v>40</v>
      </c>
      <c r="C98" s="7">
        <v>64</v>
      </c>
      <c r="D98" s="7">
        <v>6</v>
      </c>
      <c r="E98" s="7">
        <f>189.56+913.51+324.96+5766.03+62.02+189.56</f>
        <v>7445.64</v>
      </c>
      <c r="F98" s="7">
        <v>695000</v>
      </c>
      <c r="G98" s="7"/>
      <c r="H98" s="8">
        <v>31923</v>
      </c>
      <c r="I98" s="54">
        <v>10859.375</v>
      </c>
      <c r="J98" s="9"/>
      <c r="K98" s="9"/>
      <c r="L98" s="17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5.75" customHeight="1" x14ac:dyDescent="0.3">
      <c r="A99" s="5" t="s">
        <v>120</v>
      </c>
      <c r="B99" s="6" t="s">
        <v>13</v>
      </c>
      <c r="C99" s="7">
        <v>46</v>
      </c>
      <c r="D99" s="7">
        <v>0</v>
      </c>
      <c r="E99" s="7">
        <v>0</v>
      </c>
      <c r="F99" s="7">
        <v>276526.92</v>
      </c>
      <c r="G99" s="7">
        <v>3980.04</v>
      </c>
      <c r="H99" s="8">
        <v>9748.4500000000007</v>
      </c>
      <c r="I99" s="54">
        <v>6011.4547826086955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5.75" customHeight="1" x14ac:dyDescent="0.3">
      <c r="A100" s="5" t="s">
        <v>121</v>
      </c>
      <c r="B100" s="6" t="s">
        <v>46</v>
      </c>
      <c r="C100" s="7">
        <v>72</v>
      </c>
      <c r="D100" s="7">
        <v>0</v>
      </c>
      <c r="E100" s="7">
        <v>0</v>
      </c>
      <c r="F100" s="7">
        <v>817810.96</v>
      </c>
      <c r="G100" s="7">
        <v>9210.9599999999991</v>
      </c>
      <c r="H100" s="8">
        <v>19509.259999999998</v>
      </c>
      <c r="I100" s="54">
        <v>11358.485555555555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5.75" customHeight="1" x14ac:dyDescent="0.3">
      <c r="A101" s="5" t="s">
        <v>122</v>
      </c>
      <c r="B101" s="6" t="s">
        <v>10</v>
      </c>
      <c r="C101" s="7">
        <v>27</v>
      </c>
      <c r="D101" s="7">
        <v>0</v>
      </c>
      <c r="E101" s="7">
        <v>0</v>
      </c>
      <c r="F101" s="7">
        <v>365036</v>
      </c>
      <c r="G101" s="7">
        <v>16927</v>
      </c>
      <c r="H101" s="8">
        <v>9792</v>
      </c>
      <c r="I101" s="54">
        <v>13519.851851851852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5.75" customHeight="1" x14ac:dyDescent="0.3">
      <c r="A102" s="5" t="s">
        <v>123</v>
      </c>
      <c r="B102" s="6" t="s">
        <v>10</v>
      </c>
      <c r="C102" s="7">
        <v>115</v>
      </c>
      <c r="D102" s="7">
        <v>0</v>
      </c>
      <c r="E102" s="7">
        <v>0</v>
      </c>
      <c r="F102" s="7">
        <v>1565969.94</v>
      </c>
      <c r="G102" s="7">
        <v>16927</v>
      </c>
      <c r="H102" s="8">
        <v>15831</v>
      </c>
      <c r="I102" s="54">
        <v>13617.129913043478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5.75" customHeight="1" x14ac:dyDescent="0.3">
      <c r="A103" s="5" t="s">
        <v>124</v>
      </c>
      <c r="B103" s="6" t="s">
        <v>30</v>
      </c>
      <c r="C103" s="7">
        <v>69</v>
      </c>
      <c r="D103" s="7">
        <v>0</v>
      </c>
      <c r="E103" s="7">
        <v>0</v>
      </c>
      <c r="F103" s="7">
        <v>1030379.06</v>
      </c>
      <c r="G103" s="7">
        <v>9708</v>
      </c>
      <c r="H103" s="8">
        <v>32100</v>
      </c>
      <c r="I103" s="54">
        <v>14933.029855072464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5.75" customHeight="1" x14ac:dyDescent="0.3">
      <c r="A104" s="5" t="s">
        <v>125</v>
      </c>
      <c r="B104" s="6" t="s">
        <v>10</v>
      </c>
      <c r="C104" s="7">
        <v>120</v>
      </c>
      <c r="D104" s="7">
        <v>0</v>
      </c>
      <c r="E104" s="7">
        <v>0</v>
      </c>
      <c r="F104" s="7">
        <v>1399358.77</v>
      </c>
      <c r="G104" s="7">
        <v>16927</v>
      </c>
      <c r="H104" s="8">
        <v>17327.12</v>
      </c>
      <c r="I104" s="54">
        <v>11661.323083333333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5.75" customHeight="1" x14ac:dyDescent="0.3">
      <c r="A105" s="5" t="s">
        <v>126</v>
      </c>
      <c r="B105" s="6" t="s">
        <v>28</v>
      </c>
      <c r="C105" s="7">
        <v>48</v>
      </c>
      <c r="D105" s="7">
        <v>0</v>
      </c>
      <c r="E105" s="7">
        <v>0</v>
      </c>
      <c r="F105" s="7">
        <v>259999.39</v>
      </c>
      <c r="G105" s="7">
        <v>5300.04</v>
      </c>
      <c r="H105" s="8">
        <v>7096.81</v>
      </c>
      <c r="I105" s="54">
        <v>5416.6539583333333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5.75" customHeight="1" x14ac:dyDescent="0.3">
      <c r="A106" s="5" t="s">
        <v>127</v>
      </c>
      <c r="B106" s="6" t="s">
        <v>40</v>
      </c>
      <c r="C106" s="7">
        <v>60</v>
      </c>
      <c r="D106" s="7" t="s">
        <v>32</v>
      </c>
      <c r="E106" s="7" t="s">
        <v>42</v>
      </c>
      <c r="F106" s="7">
        <v>381096.68</v>
      </c>
      <c r="G106" s="7">
        <v>4359.96</v>
      </c>
      <c r="H106" s="8">
        <v>14421</v>
      </c>
      <c r="I106" s="54">
        <v>6351.6113333333333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5.75" customHeight="1" x14ac:dyDescent="0.3">
      <c r="A107" s="5" t="s">
        <v>128</v>
      </c>
      <c r="B107" s="6" t="s">
        <v>40</v>
      </c>
      <c r="C107" s="7">
        <v>29</v>
      </c>
      <c r="D107" s="7">
        <v>0</v>
      </c>
      <c r="E107" s="7">
        <v>0</v>
      </c>
      <c r="F107" s="7">
        <v>204746.01</v>
      </c>
      <c r="G107" s="7">
        <v>4190.95</v>
      </c>
      <c r="H107" s="8">
        <v>12572.76</v>
      </c>
      <c r="I107" s="54">
        <v>7060.2072413793103</v>
      </c>
      <c r="J107" s="9"/>
      <c r="K107" s="18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5.75" customHeight="1" x14ac:dyDescent="0.3">
      <c r="A108" s="5" t="s">
        <v>129</v>
      </c>
      <c r="B108" s="6" t="s">
        <v>10</v>
      </c>
      <c r="C108" s="7">
        <v>29</v>
      </c>
      <c r="D108" s="7">
        <v>0</v>
      </c>
      <c r="E108" s="7">
        <v>0</v>
      </c>
      <c r="F108" s="7">
        <v>351299.27</v>
      </c>
      <c r="G108" s="7">
        <v>16927</v>
      </c>
      <c r="H108" s="8">
        <v>10277.280000000001</v>
      </c>
      <c r="I108" s="54">
        <v>12113.767931034483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5.75" customHeight="1" x14ac:dyDescent="0.3">
      <c r="A109" s="5" t="s">
        <v>130</v>
      </c>
      <c r="B109" s="6" t="s">
        <v>13</v>
      </c>
      <c r="C109" s="7">
        <v>44</v>
      </c>
      <c r="D109" s="7">
        <v>0</v>
      </c>
      <c r="E109" s="7">
        <v>0</v>
      </c>
      <c r="F109" s="7">
        <v>352485.81</v>
      </c>
      <c r="G109" s="7">
        <v>5200</v>
      </c>
      <c r="H109" s="8">
        <v>16967.740000000002</v>
      </c>
      <c r="I109" s="54">
        <v>8011.0411363636367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5.75" customHeight="1" x14ac:dyDescent="0.3">
      <c r="A110" s="5" t="s">
        <v>131</v>
      </c>
      <c r="B110" s="6" t="s">
        <v>28</v>
      </c>
      <c r="C110" s="7">
        <v>50</v>
      </c>
      <c r="D110" s="7" t="s">
        <v>132</v>
      </c>
      <c r="E110" s="7" t="s">
        <v>132</v>
      </c>
      <c r="F110" s="16">
        <v>390464.93</v>
      </c>
      <c r="G110" s="7">
        <v>5264.34</v>
      </c>
      <c r="H110" s="8">
        <v>19354.84</v>
      </c>
      <c r="I110" s="54">
        <v>7809.2986000000001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5.75" customHeight="1" x14ac:dyDescent="0.3">
      <c r="A111" s="5" t="s">
        <v>133</v>
      </c>
      <c r="B111" s="6" t="s">
        <v>17</v>
      </c>
      <c r="C111" s="7">
        <v>55</v>
      </c>
      <c r="D111" s="7">
        <v>4</v>
      </c>
      <c r="E111" s="7">
        <f>102.6+452.85+128.7+157.5</f>
        <v>841.65000000000009</v>
      </c>
      <c r="F111" s="7">
        <v>211933.43</v>
      </c>
      <c r="G111" s="7">
        <v>4469.04</v>
      </c>
      <c r="H111" s="8">
        <v>15903.48</v>
      </c>
      <c r="I111" s="54">
        <v>3853.3350909090909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5.75" customHeight="1" x14ac:dyDescent="0.3">
      <c r="A112" s="5" t="s">
        <v>134</v>
      </c>
      <c r="B112" s="6" t="s">
        <v>10</v>
      </c>
      <c r="C112" s="7">
        <v>48</v>
      </c>
      <c r="D112" s="7">
        <v>0</v>
      </c>
      <c r="E112" s="7">
        <v>0</v>
      </c>
      <c r="F112" s="7">
        <v>642073.98</v>
      </c>
      <c r="G112" s="7">
        <v>16927</v>
      </c>
      <c r="H112" s="8">
        <v>14845.95</v>
      </c>
      <c r="I112" s="54">
        <v>13376.54125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5.75" customHeight="1" x14ac:dyDescent="0.3">
      <c r="A113" s="5" t="s">
        <v>135</v>
      </c>
      <c r="B113" s="6" t="s">
        <v>17</v>
      </c>
      <c r="C113" s="7">
        <v>42</v>
      </c>
      <c r="D113" s="7" t="s">
        <v>32</v>
      </c>
      <c r="E113" s="7" t="s">
        <v>42</v>
      </c>
      <c r="F113" s="7">
        <v>252822.29</v>
      </c>
      <c r="G113" s="7">
        <v>4704.3599999999997</v>
      </c>
      <c r="H113" s="8">
        <v>7999.92</v>
      </c>
      <c r="I113" s="54">
        <v>6019.5783333333338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5.75" customHeight="1" x14ac:dyDescent="0.3">
      <c r="A114" s="5" t="s">
        <v>136</v>
      </c>
      <c r="B114" s="6" t="s">
        <v>10</v>
      </c>
      <c r="C114" s="7">
        <v>116</v>
      </c>
      <c r="D114" s="7">
        <v>0</v>
      </c>
      <c r="E114" s="7">
        <v>0</v>
      </c>
      <c r="F114" s="11">
        <v>1245810</v>
      </c>
      <c r="G114" s="7">
        <v>16927</v>
      </c>
      <c r="H114" s="8">
        <v>21587</v>
      </c>
      <c r="I114" s="54">
        <v>10739.741379310344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5.75" customHeight="1" x14ac:dyDescent="0.3">
      <c r="A115" s="5" t="s">
        <v>137</v>
      </c>
      <c r="B115" s="6" t="s">
        <v>34</v>
      </c>
      <c r="C115" s="7">
        <v>67</v>
      </c>
      <c r="D115" s="7" t="s">
        <v>32</v>
      </c>
      <c r="E115" s="7" t="s">
        <v>42</v>
      </c>
      <c r="F115" s="7">
        <v>392620.08</v>
      </c>
      <c r="G115" s="7">
        <v>11277</v>
      </c>
      <c r="H115" s="8">
        <v>25127</v>
      </c>
      <c r="I115" s="54">
        <v>5860.0011940298509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5.75" customHeight="1" x14ac:dyDescent="0.3">
      <c r="A116" s="5" t="s">
        <v>138</v>
      </c>
      <c r="B116" s="6" t="s">
        <v>46</v>
      </c>
      <c r="C116" s="7">
        <v>41</v>
      </c>
      <c r="D116" s="7" t="s">
        <v>32</v>
      </c>
      <c r="E116" s="7" t="s">
        <v>42</v>
      </c>
      <c r="F116" s="7">
        <v>270082.76</v>
      </c>
      <c r="G116" s="7">
        <v>4539.96</v>
      </c>
      <c r="H116" s="8">
        <v>16881.96</v>
      </c>
      <c r="I116" s="54">
        <v>6587.384390243903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5.75" customHeight="1" x14ac:dyDescent="0.3">
      <c r="A117" s="5" t="s">
        <v>139</v>
      </c>
      <c r="B117" s="6" t="s">
        <v>13</v>
      </c>
      <c r="C117" s="7">
        <v>63</v>
      </c>
      <c r="D117" s="7">
        <v>0</v>
      </c>
      <c r="E117" s="7">
        <v>0</v>
      </c>
      <c r="F117" s="7">
        <v>857241.36</v>
      </c>
      <c r="G117" s="7">
        <v>12198.16</v>
      </c>
      <c r="H117" s="8">
        <v>33487.25</v>
      </c>
      <c r="I117" s="54">
        <v>13607.005714285715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5.75" customHeight="1" x14ac:dyDescent="0.3">
      <c r="A118" s="5" t="s">
        <v>140</v>
      </c>
      <c r="B118" s="6" t="s">
        <v>13</v>
      </c>
      <c r="C118" s="7">
        <v>27</v>
      </c>
      <c r="D118" s="7">
        <v>2</v>
      </c>
      <c r="E118" s="7">
        <v>1916.59</v>
      </c>
      <c r="F118" s="7">
        <v>134860.88</v>
      </c>
      <c r="G118" s="7">
        <v>2808</v>
      </c>
      <c r="H118" s="8">
        <v>4212</v>
      </c>
      <c r="I118" s="54">
        <v>4994.8474074074074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5.75" customHeight="1" x14ac:dyDescent="0.3">
      <c r="A119" s="5" t="s">
        <v>141</v>
      </c>
      <c r="B119" s="6" t="s">
        <v>13</v>
      </c>
      <c r="C119" s="7">
        <v>45</v>
      </c>
      <c r="D119" s="7">
        <v>1</v>
      </c>
      <c r="E119" s="7">
        <v>600</v>
      </c>
      <c r="F119" s="7">
        <v>392865.33</v>
      </c>
      <c r="G119" s="7">
        <v>6240</v>
      </c>
      <c r="H119" s="8">
        <v>19959</v>
      </c>
      <c r="I119" s="54">
        <v>8730.3406666666669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5.75" customHeight="1" x14ac:dyDescent="0.3">
      <c r="A120" s="5" t="s">
        <v>142</v>
      </c>
      <c r="B120" s="6" t="s">
        <v>13</v>
      </c>
      <c r="C120" s="7">
        <v>48</v>
      </c>
      <c r="D120" s="7">
        <v>0</v>
      </c>
      <c r="E120" s="7">
        <v>0</v>
      </c>
      <c r="F120" s="7">
        <v>338855.23</v>
      </c>
      <c r="G120" s="7">
        <v>4941.96</v>
      </c>
      <c r="H120" s="8">
        <v>12335.8</v>
      </c>
      <c r="I120" s="54">
        <v>7059.4839583333332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5.75" customHeight="1" x14ac:dyDescent="0.3">
      <c r="A121" s="5" t="s">
        <v>143</v>
      </c>
      <c r="B121" s="6" t="s">
        <v>30</v>
      </c>
      <c r="C121" s="7">
        <v>64</v>
      </c>
      <c r="D121" s="7">
        <v>0</v>
      </c>
      <c r="E121" s="7">
        <v>0</v>
      </c>
      <c r="F121" s="7">
        <v>951636.1</v>
      </c>
      <c r="G121" s="7">
        <v>10570</v>
      </c>
      <c r="H121" s="8">
        <v>26364</v>
      </c>
      <c r="I121" s="54">
        <v>14869.3140625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5.75" customHeight="1" x14ac:dyDescent="0.3">
      <c r="A122" s="5" t="s">
        <v>144</v>
      </c>
      <c r="B122" s="6" t="s">
        <v>28</v>
      </c>
      <c r="C122" s="7">
        <v>76</v>
      </c>
      <c r="D122" s="7">
        <v>0</v>
      </c>
      <c r="E122" s="7">
        <v>0</v>
      </c>
      <c r="F122" s="7">
        <v>310366.67</v>
      </c>
      <c r="G122" s="7">
        <v>4300</v>
      </c>
      <c r="H122" s="8">
        <v>7875</v>
      </c>
      <c r="I122" s="54">
        <v>4083.7719736842105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5.75" customHeight="1" x14ac:dyDescent="0.3">
      <c r="A123" s="5" t="s">
        <v>145</v>
      </c>
      <c r="B123" s="6" t="s">
        <v>13</v>
      </c>
      <c r="C123" s="7">
        <v>39</v>
      </c>
      <c r="D123" s="7">
        <v>0</v>
      </c>
      <c r="E123" s="7">
        <v>0</v>
      </c>
      <c r="F123" s="7">
        <v>165156.22</v>
      </c>
      <c r="G123" s="7">
        <v>3494.18</v>
      </c>
      <c r="H123" s="8">
        <v>4379.96</v>
      </c>
      <c r="I123" s="54">
        <v>4234.7748717948716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5.75" customHeight="1" x14ac:dyDescent="0.3">
      <c r="A124" s="5" t="s">
        <v>146</v>
      </c>
      <c r="B124" s="6" t="s">
        <v>17</v>
      </c>
      <c r="C124" s="7">
        <v>47</v>
      </c>
      <c r="D124" s="7">
        <v>0</v>
      </c>
      <c r="E124" s="7">
        <v>0</v>
      </c>
      <c r="F124" s="7">
        <v>274213.78000000003</v>
      </c>
      <c r="G124" s="7">
        <v>3972.36</v>
      </c>
      <c r="H124" s="8">
        <v>12485.83</v>
      </c>
      <c r="I124" s="54">
        <v>5834.3357446808513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5.75" customHeight="1" x14ac:dyDescent="0.3">
      <c r="A125" s="5" t="s">
        <v>147</v>
      </c>
      <c r="B125" s="6" t="s">
        <v>28</v>
      </c>
      <c r="C125" s="7">
        <v>103</v>
      </c>
      <c r="D125" s="7">
        <v>2</v>
      </c>
      <c r="E125" s="7">
        <v>1000.08</v>
      </c>
      <c r="F125" s="7">
        <v>1585784.61</v>
      </c>
      <c r="G125" s="7">
        <v>12000</v>
      </c>
      <c r="H125" s="8">
        <v>52320.02</v>
      </c>
      <c r="I125" s="54">
        <v>15395.967087378642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5.75" customHeight="1" x14ac:dyDescent="0.3">
      <c r="A126" s="5" t="s">
        <v>148</v>
      </c>
      <c r="B126" s="6" t="s">
        <v>40</v>
      </c>
      <c r="C126" s="7">
        <v>40</v>
      </c>
      <c r="D126" s="7">
        <v>0</v>
      </c>
      <c r="E126" s="7">
        <v>0</v>
      </c>
      <c r="F126" s="7">
        <v>313063.59999999998</v>
      </c>
      <c r="G126" s="7">
        <v>5049.96</v>
      </c>
      <c r="H126" s="8">
        <v>16410.21</v>
      </c>
      <c r="I126" s="54">
        <v>7826.5899999999992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5.75" customHeight="1" x14ac:dyDescent="0.3">
      <c r="A127" s="5" t="s">
        <v>149</v>
      </c>
      <c r="B127" s="6" t="s">
        <v>10</v>
      </c>
      <c r="C127" s="7">
        <v>63</v>
      </c>
      <c r="D127" s="7">
        <v>0</v>
      </c>
      <c r="E127" s="7">
        <v>0</v>
      </c>
      <c r="F127" s="7">
        <v>820237.32</v>
      </c>
      <c r="G127" s="7">
        <v>16927</v>
      </c>
      <c r="H127" s="8">
        <v>14887.919999999998</v>
      </c>
      <c r="I127" s="54">
        <v>13019.64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5.75" customHeight="1" x14ac:dyDescent="0.3">
      <c r="A128" s="5" t="s">
        <v>150</v>
      </c>
      <c r="B128" s="6" t="s">
        <v>13</v>
      </c>
      <c r="C128" s="7">
        <v>33</v>
      </c>
      <c r="D128" s="7">
        <v>0</v>
      </c>
      <c r="E128" s="7">
        <v>0</v>
      </c>
      <c r="F128" s="7">
        <v>375335.28</v>
      </c>
      <c r="G128" s="7">
        <v>6808</v>
      </c>
      <c r="H128" s="8">
        <v>20426.400000000001</v>
      </c>
      <c r="I128" s="54">
        <v>11373.796363636364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5.75" customHeight="1" x14ac:dyDescent="0.3">
      <c r="A129" s="5" t="s">
        <v>151</v>
      </c>
      <c r="B129" s="6" t="s">
        <v>28</v>
      </c>
      <c r="C129" s="7">
        <v>39</v>
      </c>
      <c r="D129" s="7" t="s">
        <v>32</v>
      </c>
      <c r="E129" s="7" t="s">
        <v>42</v>
      </c>
      <c r="F129" s="7">
        <v>309377.75</v>
      </c>
      <c r="G129" s="7">
        <v>4723.4399999999996</v>
      </c>
      <c r="H129" s="8">
        <v>14838.77</v>
      </c>
      <c r="I129" s="54">
        <v>7932.7628205128203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5.75" customHeight="1" x14ac:dyDescent="0.3">
      <c r="A130" s="5" t="s">
        <v>152</v>
      </c>
      <c r="B130" s="6" t="s">
        <v>20</v>
      </c>
      <c r="C130" s="7">
        <v>40</v>
      </c>
      <c r="D130" s="7" t="s">
        <v>32</v>
      </c>
      <c r="E130" s="7" t="s">
        <v>42</v>
      </c>
      <c r="F130" s="7">
        <v>695304</v>
      </c>
      <c r="G130" s="7">
        <v>14485</v>
      </c>
      <c r="H130" s="8">
        <v>3442</v>
      </c>
      <c r="I130" s="54">
        <v>17382.599999999999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5.75" customHeight="1" x14ac:dyDescent="0.3">
      <c r="A131" s="5" t="s">
        <v>153</v>
      </c>
      <c r="B131" s="6" t="s">
        <v>10</v>
      </c>
      <c r="C131" s="7">
        <v>34</v>
      </c>
      <c r="D131" s="7">
        <v>19</v>
      </c>
      <c r="E131" s="7">
        <v>52432.639999999999</v>
      </c>
      <c r="F131" s="7">
        <v>695265.38</v>
      </c>
      <c r="G131" s="7">
        <v>16927</v>
      </c>
      <c r="H131" s="10">
        <v>13152.919999999998</v>
      </c>
      <c r="I131" s="54">
        <v>20448.981764705881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5.75" customHeight="1" x14ac:dyDescent="0.3">
      <c r="A132" s="5" t="s">
        <v>154</v>
      </c>
      <c r="B132" s="6" t="s">
        <v>51</v>
      </c>
      <c r="C132" s="7">
        <v>70</v>
      </c>
      <c r="D132" s="7">
        <v>0</v>
      </c>
      <c r="E132" s="7">
        <v>0</v>
      </c>
      <c r="F132" s="7">
        <v>1417000</v>
      </c>
      <c r="G132" s="7">
        <v>13400</v>
      </c>
      <c r="H132" s="8">
        <v>48100</v>
      </c>
      <c r="I132" s="54">
        <v>20242.857142857141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5.75" customHeight="1" x14ac:dyDescent="0.3">
      <c r="A133" s="5" t="s">
        <v>155</v>
      </c>
      <c r="B133" s="6" t="s">
        <v>13</v>
      </c>
      <c r="C133" s="7">
        <v>35</v>
      </c>
      <c r="D133" s="7">
        <v>0</v>
      </c>
      <c r="E133" s="7">
        <v>0</v>
      </c>
      <c r="F133" s="7">
        <v>314703.81</v>
      </c>
      <c r="G133" s="7">
        <v>5151</v>
      </c>
      <c r="H133" s="8">
        <v>22664.04</v>
      </c>
      <c r="I133" s="54">
        <v>8991.5374285714279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5.75" customHeight="1" x14ac:dyDescent="0.3">
      <c r="A134" s="5" t="s">
        <v>156</v>
      </c>
      <c r="B134" s="6" t="s">
        <v>28</v>
      </c>
      <c r="C134" s="7">
        <v>28</v>
      </c>
      <c r="D134" s="7">
        <v>0</v>
      </c>
      <c r="E134" s="7">
        <v>0</v>
      </c>
      <c r="F134" s="7">
        <v>213998</v>
      </c>
      <c r="G134" s="7">
        <v>5137</v>
      </c>
      <c r="H134" s="8">
        <v>10222</v>
      </c>
      <c r="I134" s="54">
        <v>7642.7857142857147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5.75" customHeight="1" x14ac:dyDescent="0.3">
      <c r="A135" s="5" t="s">
        <v>157</v>
      </c>
      <c r="B135" s="6" t="s">
        <v>15</v>
      </c>
      <c r="C135" s="7">
        <v>52</v>
      </c>
      <c r="D135" s="7">
        <v>0</v>
      </c>
      <c r="E135" s="7">
        <v>0</v>
      </c>
      <c r="F135" s="7">
        <v>251000</v>
      </c>
      <c r="G135" s="7">
        <v>3750</v>
      </c>
      <c r="H135" s="8">
        <v>11142.51</v>
      </c>
      <c r="I135" s="54">
        <v>4826.9230769230771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5.75" customHeight="1" x14ac:dyDescent="0.3">
      <c r="A136" s="5" t="s">
        <v>158</v>
      </c>
      <c r="B136" s="6" t="s">
        <v>103</v>
      </c>
      <c r="C136" s="7">
        <v>66</v>
      </c>
      <c r="D136" s="7">
        <v>0</v>
      </c>
      <c r="E136" s="7">
        <v>0</v>
      </c>
      <c r="F136" s="7">
        <v>1104265.5</v>
      </c>
      <c r="G136" s="7">
        <v>10567</v>
      </c>
      <c r="H136" s="8">
        <v>31660</v>
      </c>
      <c r="I136" s="54">
        <v>16731.295454545456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5.75" customHeight="1" x14ac:dyDescent="0.3">
      <c r="A137" s="5" t="s">
        <v>159</v>
      </c>
      <c r="B137" s="6" t="s">
        <v>17</v>
      </c>
      <c r="C137" s="7">
        <v>46</v>
      </c>
      <c r="D137" s="7">
        <v>4</v>
      </c>
      <c r="E137" s="7">
        <f>502.56+502.56+467.66+182.16</f>
        <v>1654.94</v>
      </c>
      <c r="F137" s="7">
        <v>276803.03000000003</v>
      </c>
      <c r="G137" s="7">
        <v>4027.32</v>
      </c>
      <c r="H137" s="8">
        <v>13832.52</v>
      </c>
      <c r="I137" s="54">
        <v>6017.4571739130442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5.75" customHeight="1" x14ac:dyDescent="0.3">
      <c r="A138" s="5" t="s">
        <v>160</v>
      </c>
      <c r="B138" s="6" t="s">
        <v>10</v>
      </c>
      <c r="C138" s="7">
        <v>32</v>
      </c>
      <c r="D138" s="7">
        <v>0</v>
      </c>
      <c r="E138" s="7">
        <v>0</v>
      </c>
      <c r="F138" s="7">
        <v>457034.51</v>
      </c>
      <c r="G138" s="7">
        <v>16927</v>
      </c>
      <c r="H138" s="8">
        <v>9143.880000000001</v>
      </c>
      <c r="I138" s="54">
        <v>14282.3284375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15.75" customHeight="1" x14ac:dyDescent="0.3">
      <c r="A139" s="5" t="s">
        <v>161</v>
      </c>
      <c r="B139" s="6" t="s">
        <v>40</v>
      </c>
      <c r="C139" s="7">
        <v>39</v>
      </c>
      <c r="D139" s="7">
        <v>0</v>
      </c>
      <c r="E139" s="7">
        <v>0</v>
      </c>
      <c r="F139" s="7">
        <v>340641.99</v>
      </c>
      <c r="G139" s="7">
        <v>5712.96</v>
      </c>
      <c r="H139" s="8">
        <v>19995.96</v>
      </c>
      <c r="I139" s="54">
        <v>8734.41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5.75" customHeight="1" x14ac:dyDescent="0.3">
      <c r="A140" s="5" t="s">
        <v>162</v>
      </c>
      <c r="B140" s="6" t="s">
        <v>40</v>
      </c>
      <c r="C140" s="7">
        <v>69</v>
      </c>
      <c r="D140" s="7">
        <v>0</v>
      </c>
      <c r="E140" s="7">
        <v>0</v>
      </c>
      <c r="F140" s="7">
        <v>809715.19</v>
      </c>
      <c r="G140" s="7">
        <v>9999.9599999999991</v>
      </c>
      <c r="H140" s="8">
        <v>27300</v>
      </c>
      <c r="I140" s="54">
        <v>11735.002753623188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5.75" customHeight="1" x14ac:dyDescent="0.3">
      <c r="A141" s="5" t="s">
        <v>163</v>
      </c>
      <c r="B141" s="6" t="s">
        <v>13</v>
      </c>
      <c r="C141" s="7">
        <v>45</v>
      </c>
      <c r="D141" s="7">
        <v>0</v>
      </c>
      <c r="E141" s="7">
        <v>0</v>
      </c>
      <c r="F141" s="7">
        <v>290207.82</v>
      </c>
      <c r="G141" s="7">
        <v>4510.45</v>
      </c>
      <c r="H141" s="8">
        <v>20450.64</v>
      </c>
      <c r="I141" s="54">
        <v>6449.0626666666667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5.75" customHeight="1" x14ac:dyDescent="0.3">
      <c r="A142" s="5" t="s">
        <v>164</v>
      </c>
      <c r="B142" s="6" t="s">
        <v>28</v>
      </c>
      <c r="C142" s="7">
        <v>39</v>
      </c>
      <c r="D142" s="7">
        <v>0</v>
      </c>
      <c r="E142" s="7">
        <v>0</v>
      </c>
      <c r="F142" s="7">
        <v>245827.18</v>
      </c>
      <c r="G142" s="7">
        <v>4549.2700000000004</v>
      </c>
      <c r="H142" s="8">
        <v>10236.23</v>
      </c>
      <c r="I142" s="54">
        <v>6303.2610256410253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5.75" customHeight="1" x14ac:dyDescent="0.3">
      <c r="A143" s="5" t="s">
        <v>165</v>
      </c>
      <c r="B143" s="6" t="s">
        <v>30</v>
      </c>
      <c r="C143" s="7">
        <v>51</v>
      </c>
      <c r="D143" s="7">
        <v>0</v>
      </c>
      <c r="E143" s="7">
        <v>0</v>
      </c>
      <c r="F143" s="7">
        <v>945464</v>
      </c>
      <c r="G143" s="7">
        <v>10210</v>
      </c>
      <c r="H143" s="8">
        <v>52458</v>
      </c>
      <c r="I143" s="54">
        <v>18538.50980392157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15.75" customHeight="1" x14ac:dyDescent="0.3">
      <c r="A144" s="5" t="s">
        <v>166</v>
      </c>
      <c r="B144" s="6" t="s">
        <v>13</v>
      </c>
      <c r="C144" s="7">
        <v>48</v>
      </c>
      <c r="D144" s="7" t="s">
        <v>32</v>
      </c>
      <c r="E144" s="7" t="s">
        <v>42</v>
      </c>
      <c r="F144" s="7">
        <v>428339.48</v>
      </c>
      <c r="G144" s="7">
        <v>6729</v>
      </c>
      <c r="H144" s="8">
        <v>13456.92</v>
      </c>
      <c r="I144" s="54">
        <v>8923.7391666666663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5.75" customHeight="1" x14ac:dyDescent="0.3">
      <c r="A145" s="5" t="s">
        <v>167</v>
      </c>
      <c r="B145" s="6" t="s">
        <v>51</v>
      </c>
      <c r="C145" s="7">
        <v>99</v>
      </c>
      <c r="D145" s="7" t="s">
        <v>32</v>
      </c>
      <c r="E145" s="7" t="s">
        <v>42</v>
      </c>
      <c r="F145" s="7">
        <v>1316000</v>
      </c>
      <c r="G145" s="7">
        <v>13400</v>
      </c>
      <c r="H145" s="8">
        <v>32275.8</v>
      </c>
      <c r="I145" s="54">
        <v>13292.929292929293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15.75" customHeight="1" x14ac:dyDescent="0.3">
      <c r="A146" s="5" t="s">
        <v>168</v>
      </c>
      <c r="B146" s="6" t="s">
        <v>30</v>
      </c>
      <c r="C146" s="7">
        <v>71</v>
      </c>
      <c r="D146" s="7" t="s">
        <v>32</v>
      </c>
      <c r="E146" s="7" t="s">
        <v>42</v>
      </c>
      <c r="F146" s="7">
        <v>1165901.0900000001</v>
      </c>
      <c r="G146" s="7">
        <v>10469.19</v>
      </c>
      <c r="H146" s="8">
        <v>40668.519999999997</v>
      </c>
      <c r="I146" s="54">
        <v>16421.142112676058</v>
      </c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5.75" customHeight="1" x14ac:dyDescent="0.3">
      <c r="A147" s="5" t="s">
        <v>169</v>
      </c>
      <c r="B147" s="6" t="s">
        <v>15</v>
      </c>
      <c r="C147" s="7">
        <v>57</v>
      </c>
      <c r="D147" s="7">
        <v>0</v>
      </c>
      <c r="E147" s="7">
        <v>0</v>
      </c>
      <c r="F147" s="7">
        <v>777991.43</v>
      </c>
      <c r="G147" s="7">
        <v>8427.9599999999991</v>
      </c>
      <c r="H147" s="8">
        <v>21743.040000000001</v>
      </c>
      <c r="I147" s="54">
        <v>13648.972456140351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15.75" customHeight="1" x14ac:dyDescent="0.3">
      <c r="A148" s="5" t="s">
        <v>170</v>
      </c>
      <c r="B148" s="6" t="s">
        <v>34</v>
      </c>
      <c r="C148" s="7">
        <v>27</v>
      </c>
      <c r="D148" s="7" t="s">
        <v>32</v>
      </c>
      <c r="E148" s="7" t="s">
        <v>42</v>
      </c>
      <c r="F148" s="7">
        <v>270921.40000000002</v>
      </c>
      <c r="G148" s="7" t="s">
        <v>171</v>
      </c>
      <c r="H148" s="8">
        <v>30250.080000000002</v>
      </c>
      <c r="I148" s="54">
        <v>10034.125925925926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5.75" customHeight="1" x14ac:dyDescent="0.3">
      <c r="A149" s="5" t="s">
        <v>172</v>
      </c>
      <c r="B149" s="6" t="s">
        <v>30</v>
      </c>
      <c r="C149" s="7">
        <v>48</v>
      </c>
      <c r="D149" s="7">
        <v>8</v>
      </c>
      <c r="E149" s="7">
        <v>3528</v>
      </c>
      <c r="F149" s="7">
        <v>723218.04</v>
      </c>
      <c r="G149" s="7">
        <v>8940</v>
      </c>
      <c r="H149" s="8">
        <v>32186.76</v>
      </c>
      <c r="I149" s="54">
        <v>15067.042500000001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5.75" customHeight="1" x14ac:dyDescent="0.3">
      <c r="A150" s="5" t="s">
        <v>173</v>
      </c>
      <c r="B150" s="6" t="s">
        <v>13</v>
      </c>
      <c r="C150" s="7">
        <v>107</v>
      </c>
      <c r="D150" s="7" t="s">
        <v>32</v>
      </c>
      <c r="E150" s="7" t="s">
        <v>42</v>
      </c>
      <c r="F150" s="7">
        <v>1401236.51</v>
      </c>
      <c r="G150" s="7">
        <v>12003</v>
      </c>
      <c r="H150" s="8">
        <v>28967</v>
      </c>
      <c r="I150" s="54">
        <v>13095.66831775701</v>
      </c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5.75" customHeight="1" x14ac:dyDescent="0.3">
      <c r="A151" s="5" t="s">
        <v>174</v>
      </c>
      <c r="B151" s="6" t="s">
        <v>17</v>
      </c>
      <c r="C151" s="7">
        <v>37</v>
      </c>
      <c r="D151" s="7" t="s">
        <v>32</v>
      </c>
      <c r="E151" s="7" t="s">
        <v>42</v>
      </c>
      <c r="F151" s="7">
        <v>298432.59000000003</v>
      </c>
      <c r="G151" s="7">
        <v>5212</v>
      </c>
      <c r="H151" s="8">
        <v>10519</v>
      </c>
      <c r="I151" s="54">
        <v>8065.7456756756765</v>
      </c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5.75" customHeight="1" x14ac:dyDescent="0.3">
      <c r="A152" s="5" t="s">
        <v>175</v>
      </c>
      <c r="B152" s="6" t="s">
        <v>30</v>
      </c>
      <c r="C152" s="7">
        <v>57</v>
      </c>
      <c r="D152" s="7" t="s">
        <v>32</v>
      </c>
      <c r="E152" s="7" t="s">
        <v>42</v>
      </c>
      <c r="F152" s="7">
        <v>1209508</v>
      </c>
      <c r="G152" s="7">
        <v>10703</v>
      </c>
      <c r="H152" s="8">
        <v>33590</v>
      </c>
      <c r="I152" s="54">
        <v>21219.438596491229</v>
      </c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5.75" customHeight="1" x14ac:dyDescent="0.3">
      <c r="A153" s="5" t="s">
        <v>176</v>
      </c>
      <c r="B153" s="6" t="s">
        <v>28</v>
      </c>
      <c r="C153" s="7">
        <v>35</v>
      </c>
      <c r="D153" s="7">
        <v>0</v>
      </c>
      <c r="E153" s="7">
        <v>0</v>
      </c>
      <c r="F153" s="7">
        <v>183585</v>
      </c>
      <c r="G153" s="7">
        <v>4270</v>
      </c>
      <c r="H153" s="8">
        <v>5019</v>
      </c>
      <c r="I153" s="54">
        <v>5245.2857142857147</v>
      </c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.75" customHeight="1" x14ac:dyDescent="0.3">
      <c r="A154" s="5" t="s">
        <v>177</v>
      </c>
      <c r="B154" s="6" t="s">
        <v>34</v>
      </c>
      <c r="C154" s="7">
        <v>55</v>
      </c>
      <c r="D154" s="7">
        <v>0</v>
      </c>
      <c r="E154" s="7">
        <v>0</v>
      </c>
      <c r="F154" s="7">
        <v>340488.56</v>
      </c>
      <c r="G154" s="7">
        <v>4414.68</v>
      </c>
      <c r="H154" s="8">
        <v>15145.27</v>
      </c>
      <c r="I154" s="54">
        <v>6190.7010909090905</v>
      </c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.75" customHeight="1" x14ac:dyDescent="0.3">
      <c r="A155" s="5" t="s">
        <v>178</v>
      </c>
      <c r="B155" s="6" t="s">
        <v>30</v>
      </c>
      <c r="C155" s="7">
        <v>63</v>
      </c>
      <c r="D155" s="7">
        <v>8</v>
      </c>
      <c r="E155" s="7">
        <f>444.96+373.27+444.96+444.96+444.96+444.96</f>
        <v>2598.0700000000002</v>
      </c>
      <c r="F155" s="7">
        <v>842416.78</v>
      </c>
      <c r="G155" s="7">
        <v>8340</v>
      </c>
      <c r="H155" s="8">
        <v>31400.04</v>
      </c>
      <c r="I155" s="54">
        <v>13371.694920634922</v>
      </c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.75" customHeight="1" x14ac:dyDescent="0.3">
      <c r="A156" s="5" t="s">
        <v>179</v>
      </c>
      <c r="B156" s="6" t="s">
        <v>13</v>
      </c>
      <c r="C156" s="7">
        <v>39</v>
      </c>
      <c r="D156" s="7">
        <v>0</v>
      </c>
      <c r="E156" s="7">
        <v>0</v>
      </c>
      <c r="F156" s="7">
        <v>245215</v>
      </c>
      <c r="G156" s="7">
        <v>4561</v>
      </c>
      <c r="H156" s="8">
        <v>14283</v>
      </c>
      <c r="I156" s="54">
        <v>6287.5641025641025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5.75" customHeight="1" x14ac:dyDescent="0.3">
      <c r="A157" s="5" t="s">
        <v>180</v>
      </c>
      <c r="B157" s="6" t="s">
        <v>103</v>
      </c>
      <c r="C157" s="7">
        <v>35</v>
      </c>
      <c r="D157" s="7">
        <v>0</v>
      </c>
      <c r="E157" s="7">
        <v>0</v>
      </c>
      <c r="F157" s="7">
        <v>314758</v>
      </c>
      <c r="G157" s="7">
        <v>7792</v>
      </c>
      <c r="H157" s="8">
        <v>23376</v>
      </c>
      <c r="I157" s="54">
        <v>8993.0857142857149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5.75" customHeight="1" x14ac:dyDescent="0.3">
      <c r="A158" s="5" t="s">
        <v>181</v>
      </c>
      <c r="B158" s="6" t="s">
        <v>13</v>
      </c>
      <c r="C158" s="7">
        <v>32</v>
      </c>
      <c r="D158" s="7">
        <v>0</v>
      </c>
      <c r="E158" s="7">
        <v>0</v>
      </c>
      <c r="F158" s="7">
        <v>281450</v>
      </c>
      <c r="G158" s="7">
        <v>5913</v>
      </c>
      <c r="H158" s="8">
        <v>16980.349999999999</v>
      </c>
      <c r="I158" s="54">
        <v>8795.3125</v>
      </c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5.75" customHeight="1" x14ac:dyDescent="0.3">
      <c r="A159" s="5" t="s">
        <v>182</v>
      </c>
      <c r="B159" s="6" t="s">
        <v>13</v>
      </c>
      <c r="C159" s="7">
        <v>38</v>
      </c>
      <c r="D159" s="7">
        <v>0</v>
      </c>
      <c r="E159" s="7">
        <v>0</v>
      </c>
      <c r="F159" s="7">
        <v>321030.84000000003</v>
      </c>
      <c r="G159" s="7">
        <v>5892</v>
      </c>
      <c r="H159" s="8">
        <v>11298.64</v>
      </c>
      <c r="I159" s="54">
        <v>8448.18</v>
      </c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5.75" customHeight="1" x14ac:dyDescent="0.3">
      <c r="A160" s="5" t="s">
        <v>183</v>
      </c>
      <c r="B160" s="6" t="s">
        <v>30</v>
      </c>
      <c r="C160" s="7">
        <v>54</v>
      </c>
      <c r="D160" s="7" t="s">
        <v>32</v>
      </c>
      <c r="E160" s="7" t="s">
        <v>42</v>
      </c>
      <c r="F160" s="7">
        <v>989954.03</v>
      </c>
      <c r="G160" s="7">
        <v>10208.16</v>
      </c>
      <c r="H160" s="8">
        <v>31419.96</v>
      </c>
      <c r="I160" s="54">
        <v>18332.482037037036</v>
      </c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5.75" customHeight="1" x14ac:dyDescent="0.3">
      <c r="A161" s="5" t="s">
        <v>184</v>
      </c>
      <c r="B161" s="6" t="s">
        <v>46</v>
      </c>
      <c r="C161" s="7">
        <v>56</v>
      </c>
      <c r="D161" s="7">
        <v>0</v>
      </c>
      <c r="E161" s="7">
        <v>0</v>
      </c>
      <c r="F161" s="7">
        <v>613986.78</v>
      </c>
      <c r="G161" s="7">
        <v>7419.94</v>
      </c>
      <c r="H161" s="8">
        <v>33212.04</v>
      </c>
      <c r="I161" s="54">
        <v>10964.049642857144</v>
      </c>
      <c r="J161" s="1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5.75" customHeight="1" x14ac:dyDescent="0.3">
      <c r="A162" s="5" t="s">
        <v>185</v>
      </c>
      <c r="B162" s="6" t="s">
        <v>28</v>
      </c>
      <c r="C162" s="7">
        <v>111</v>
      </c>
      <c r="D162" s="7">
        <v>0</v>
      </c>
      <c r="E162" s="7">
        <v>0</v>
      </c>
      <c r="F162" s="7">
        <v>1229945.18</v>
      </c>
      <c r="G162" s="11">
        <v>9978</v>
      </c>
      <c r="H162" s="10">
        <v>33537.17</v>
      </c>
      <c r="I162" s="54">
        <v>11080.587207207207</v>
      </c>
      <c r="J162" s="1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15.75" customHeight="1" x14ac:dyDescent="0.3">
      <c r="A163" s="5" t="s">
        <v>186</v>
      </c>
      <c r="B163" s="6" t="s">
        <v>28</v>
      </c>
      <c r="C163" s="7">
        <v>41</v>
      </c>
      <c r="D163" s="7">
        <v>0</v>
      </c>
      <c r="E163" s="7">
        <v>0</v>
      </c>
      <c r="F163" s="7">
        <v>360976</v>
      </c>
      <c r="G163" s="7">
        <v>5696</v>
      </c>
      <c r="H163" s="8">
        <v>23658</v>
      </c>
      <c r="I163" s="54">
        <v>8804.292682926829</v>
      </c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15.75" customHeight="1" x14ac:dyDescent="0.3">
      <c r="A164" s="5" t="s">
        <v>187</v>
      </c>
      <c r="B164" s="6" t="s">
        <v>17</v>
      </c>
      <c r="C164" s="7">
        <v>50</v>
      </c>
      <c r="D164" s="7">
        <v>0</v>
      </c>
      <c r="E164" s="7">
        <v>0</v>
      </c>
      <c r="F164" s="7">
        <v>180160.48</v>
      </c>
      <c r="G164" s="7">
        <v>3002.04</v>
      </c>
      <c r="H164" s="8">
        <v>9905.0400000000009</v>
      </c>
      <c r="I164" s="54">
        <v>3603.2096000000001</v>
      </c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15.75" customHeight="1" x14ac:dyDescent="0.3">
      <c r="A165" s="5" t="s">
        <v>188</v>
      </c>
      <c r="B165" s="6" t="s">
        <v>10</v>
      </c>
      <c r="C165" s="7">
        <v>44</v>
      </c>
      <c r="D165" s="7">
        <v>0</v>
      </c>
      <c r="E165" s="7">
        <v>0</v>
      </c>
      <c r="F165" s="7">
        <v>580201</v>
      </c>
      <c r="G165" s="7">
        <v>16927</v>
      </c>
      <c r="H165" s="8">
        <v>14751</v>
      </c>
      <c r="I165" s="54">
        <v>13186.386363636364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15.75" customHeight="1" x14ac:dyDescent="0.3">
      <c r="A166" s="5" t="s">
        <v>189</v>
      </c>
      <c r="B166" s="6" t="s">
        <v>30</v>
      </c>
      <c r="C166" s="7">
        <v>65</v>
      </c>
      <c r="D166" s="7">
        <v>0</v>
      </c>
      <c r="E166" s="7">
        <v>0</v>
      </c>
      <c r="F166" s="7">
        <v>1342331.9</v>
      </c>
      <c r="G166" s="7">
        <v>11036.76</v>
      </c>
      <c r="H166" s="8">
        <v>54910.92</v>
      </c>
      <c r="I166" s="54">
        <v>20651.259999999998</v>
      </c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15.75" customHeight="1" x14ac:dyDescent="0.3">
      <c r="A167" s="5" t="s">
        <v>190</v>
      </c>
      <c r="B167" s="6" t="s">
        <v>17</v>
      </c>
      <c r="C167" s="7">
        <v>35</v>
      </c>
      <c r="D167" s="7">
        <v>0</v>
      </c>
      <c r="E167" s="7">
        <v>0</v>
      </c>
      <c r="F167" s="7">
        <v>231099.92</v>
      </c>
      <c r="G167" s="7">
        <v>3999.96</v>
      </c>
      <c r="H167" s="8">
        <v>15499.92</v>
      </c>
      <c r="I167" s="54">
        <v>6602.8548571428573</v>
      </c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15.75" customHeight="1" x14ac:dyDescent="0.3">
      <c r="A168" s="5" t="s">
        <v>191</v>
      </c>
      <c r="B168" s="6" t="s">
        <v>13</v>
      </c>
      <c r="C168" s="7">
        <v>44</v>
      </c>
      <c r="D168" s="7">
        <v>5</v>
      </c>
      <c r="E168" s="7">
        <v>4936</v>
      </c>
      <c r="F168" s="7">
        <v>324341</v>
      </c>
      <c r="G168" s="7">
        <v>4870</v>
      </c>
      <c r="H168" s="8">
        <v>12245</v>
      </c>
      <c r="I168" s="54">
        <v>7371.386363636364</v>
      </c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15.75" customHeight="1" x14ac:dyDescent="0.3">
      <c r="A169" s="5" t="s">
        <v>192</v>
      </c>
      <c r="B169" s="6" t="s">
        <v>30</v>
      </c>
      <c r="C169" s="7">
        <v>59</v>
      </c>
      <c r="D169" s="7">
        <v>0</v>
      </c>
      <c r="E169" s="7">
        <v>0</v>
      </c>
      <c r="F169" s="7">
        <v>795518.79</v>
      </c>
      <c r="G169" s="7">
        <v>9276</v>
      </c>
      <c r="H169" s="8">
        <v>27200.04</v>
      </c>
      <c r="I169" s="54">
        <v>13483.369322033899</v>
      </c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15.75" customHeight="1" x14ac:dyDescent="0.3">
      <c r="A170" s="5" t="s">
        <v>193</v>
      </c>
      <c r="B170" s="6" t="s">
        <v>28</v>
      </c>
      <c r="C170" s="7" t="s">
        <v>194</v>
      </c>
      <c r="D170" s="7"/>
      <c r="E170" s="7"/>
      <c r="F170" s="7">
        <v>389000</v>
      </c>
      <c r="G170" s="7"/>
      <c r="H170" s="8"/>
      <c r="I170" s="54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15.75" customHeight="1" x14ac:dyDescent="0.3">
      <c r="A171" s="5" t="s">
        <v>195</v>
      </c>
      <c r="B171" s="6" t="s">
        <v>15</v>
      </c>
      <c r="C171" s="7">
        <v>34</v>
      </c>
      <c r="D171" s="7">
        <v>0</v>
      </c>
      <c r="E171" s="7">
        <v>0</v>
      </c>
      <c r="F171" s="7">
        <v>276820.31</v>
      </c>
      <c r="G171" s="7">
        <v>4634.04</v>
      </c>
      <c r="H171" s="8">
        <v>21594</v>
      </c>
      <c r="I171" s="54">
        <v>8141.7738235294119</v>
      </c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15.75" customHeight="1" x14ac:dyDescent="0.3">
      <c r="A172" s="5" t="s">
        <v>196</v>
      </c>
      <c r="B172" s="6" t="s">
        <v>10</v>
      </c>
      <c r="C172" s="7">
        <v>100</v>
      </c>
      <c r="D172" s="7">
        <v>0</v>
      </c>
      <c r="E172" s="7">
        <v>0</v>
      </c>
      <c r="F172" s="7">
        <v>1285800</v>
      </c>
      <c r="G172" s="7">
        <v>16927</v>
      </c>
      <c r="H172" s="8">
        <v>19577</v>
      </c>
      <c r="I172" s="54">
        <v>12858</v>
      </c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15.75" customHeight="1" x14ac:dyDescent="0.3">
      <c r="A173" s="5" t="s">
        <v>197</v>
      </c>
      <c r="B173" s="6" t="s">
        <v>28</v>
      </c>
      <c r="C173" s="7">
        <v>48</v>
      </c>
      <c r="D173" s="7">
        <v>0</v>
      </c>
      <c r="E173" s="7">
        <v>0</v>
      </c>
      <c r="F173" s="7">
        <v>301778.49</v>
      </c>
      <c r="G173" s="7">
        <v>4047</v>
      </c>
      <c r="H173" s="8">
        <v>11331.96</v>
      </c>
      <c r="I173" s="54">
        <v>6287.0518750000001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15.75" customHeight="1" x14ac:dyDescent="0.3">
      <c r="A174" s="5" t="s">
        <v>198</v>
      </c>
      <c r="B174" s="6" t="s">
        <v>51</v>
      </c>
      <c r="C174" s="7">
        <v>30</v>
      </c>
      <c r="D174" s="7" t="s">
        <v>32</v>
      </c>
      <c r="E174" s="7" t="s">
        <v>42</v>
      </c>
      <c r="F174" s="7">
        <v>555389.31999999995</v>
      </c>
      <c r="G174" s="7">
        <v>13383.26</v>
      </c>
      <c r="H174" s="8">
        <v>26193.55</v>
      </c>
      <c r="I174" s="54">
        <v>18512.977333333332</v>
      </c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15.75" customHeight="1" x14ac:dyDescent="0.3">
      <c r="A175" s="5" t="s">
        <v>199</v>
      </c>
      <c r="B175" s="6" t="s">
        <v>13</v>
      </c>
      <c r="C175" s="7">
        <v>57</v>
      </c>
      <c r="D175" s="7">
        <v>2</v>
      </c>
      <c r="E175" s="7">
        <f>300.96+85.76</f>
        <v>386.71999999999997</v>
      </c>
      <c r="F175" s="7">
        <v>460740.87</v>
      </c>
      <c r="G175" s="7">
        <v>6892</v>
      </c>
      <c r="H175" s="8">
        <v>15399.96</v>
      </c>
      <c r="I175" s="54">
        <v>8083.1731578947365</v>
      </c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15.75" customHeight="1" x14ac:dyDescent="0.3">
      <c r="A176" s="5" t="s">
        <v>200</v>
      </c>
      <c r="B176" s="6" t="s">
        <v>40</v>
      </c>
      <c r="C176" s="7" t="s">
        <v>194</v>
      </c>
      <c r="D176" s="7" t="s">
        <v>194</v>
      </c>
      <c r="E176" s="7" t="s">
        <v>194</v>
      </c>
      <c r="F176" s="7">
        <v>108000</v>
      </c>
      <c r="G176" s="7"/>
      <c r="H176" s="8"/>
      <c r="I176" s="54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15.75" customHeight="1" x14ac:dyDescent="0.3">
      <c r="A177" s="5" t="s">
        <v>201</v>
      </c>
      <c r="B177" s="6" t="s">
        <v>30</v>
      </c>
      <c r="C177" s="7">
        <v>48</v>
      </c>
      <c r="D177" s="7" t="s">
        <v>194</v>
      </c>
      <c r="E177" s="7" t="s">
        <v>194</v>
      </c>
      <c r="F177" s="7">
        <v>874000</v>
      </c>
      <c r="G177" s="7">
        <v>10110.57</v>
      </c>
      <c r="H177" s="8">
        <v>38053</v>
      </c>
      <c r="I177" s="54">
        <v>18208.333333333332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15.75" customHeight="1" x14ac:dyDescent="0.3">
      <c r="A178" s="5" t="s">
        <v>202</v>
      </c>
      <c r="B178" s="6" t="s">
        <v>30</v>
      </c>
      <c r="C178" s="7">
        <v>50</v>
      </c>
      <c r="D178" s="7" t="s">
        <v>32</v>
      </c>
      <c r="E178" s="7" t="s">
        <v>42</v>
      </c>
      <c r="F178" s="7">
        <v>1095998</v>
      </c>
      <c r="G178" s="7">
        <v>11027</v>
      </c>
      <c r="H178" s="8">
        <v>44930</v>
      </c>
      <c r="I178" s="54">
        <v>21919.96</v>
      </c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15.75" customHeight="1" x14ac:dyDescent="0.3">
      <c r="A179" s="5" t="s">
        <v>203</v>
      </c>
      <c r="B179" s="6" t="s">
        <v>13</v>
      </c>
      <c r="C179" s="7">
        <v>126</v>
      </c>
      <c r="D179" s="7">
        <v>0</v>
      </c>
      <c r="E179" s="7">
        <v>0</v>
      </c>
      <c r="F179" s="7">
        <v>1940929</v>
      </c>
      <c r="G179" s="7">
        <v>14530</v>
      </c>
      <c r="H179" s="8">
        <v>47831</v>
      </c>
      <c r="I179" s="54">
        <v>15404.198412698413</v>
      </c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15.75" customHeight="1" x14ac:dyDescent="0.3">
      <c r="A180" s="5" t="s">
        <v>204</v>
      </c>
      <c r="B180" s="6" t="s">
        <v>17</v>
      </c>
      <c r="C180" s="7">
        <v>36</v>
      </c>
      <c r="D180" s="7">
        <v>7</v>
      </c>
      <c r="E180" s="11">
        <v>5997</v>
      </c>
      <c r="F180" s="7">
        <v>286847.38</v>
      </c>
      <c r="G180" s="7">
        <v>5394</v>
      </c>
      <c r="H180" s="8">
        <v>13397.04</v>
      </c>
      <c r="I180" s="54">
        <v>7967.9827777777782</v>
      </c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5.75" customHeight="1" x14ac:dyDescent="0.3">
      <c r="A181" s="5" t="s">
        <v>205</v>
      </c>
      <c r="B181" s="6" t="s">
        <v>28</v>
      </c>
      <c r="C181" s="7">
        <v>61</v>
      </c>
      <c r="D181" s="7">
        <v>2</v>
      </c>
      <c r="E181" s="7">
        <f>5135.01+5783.76</f>
        <v>10918.77</v>
      </c>
      <c r="F181" s="7">
        <v>476265.42</v>
      </c>
      <c r="G181" s="7">
        <v>5632.33</v>
      </c>
      <c r="H181" s="8">
        <v>15636.68</v>
      </c>
      <c r="I181" s="54">
        <v>7807.6298360655737</v>
      </c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15.75" customHeight="1" x14ac:dyDescent="0.3">
      <c r="A182" s="5" t="s">
        <v>206</v>
      </c>
      <c r="B182" s="6" t="s">
        <v>34</v>
      </c>
      <c r="C182" s="7">
        <v>59</v>
      </c>
      <c r="D182" s="7" t="s">
        <v>32</v>
      </c>
      <c r="E182" s="7" t="s">
        <v>42</v>
      </c>
      <c r="F182" s="7">
        <v>1039152.01</v>
      </c>
      <c r="G182" s="7">
        <v>12861</v>
      </c>
      <c r="H182" s="8">
        <v>23286</v>
      </c>
      <c r="I182" s="54">
        <v>17612.74593220339</v>
      </c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15.75" customHeight="1" x14ac:dyDescent="0.3">
      <c r="A183" s="5" t="s">
        <v>207</v>
      </c>
      <c r="B183" s="6" t="s">
        <v>30</v>
      </c>
      <c r="C183" s="7">
        <v>48</v>
      </c>
      <c r="D183" s="7" t="s">
        <v>32</v>
      </c>
      <c r="E183" s="7" t="s">
        <v>42</v>
      </c>
      <c r="F183" s="7">
        <v>702165.8</v>
      </c>
      <c r="G183" s="7">
        <v>7927.8</v>
      </c>
      <c r="H183" s="8">
        <v>24780.84</v>
      </c>
      <c r="I183" s="54">
        <v>14628.454166666668</v>
      </c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15.75" customHeight="1" x14ac:dyDescent="0.3">
      <c r="A184" s="5" t="s">
        <v>208</v>
      </c>
      <c r="B184" s="6" t="s">
        <v>34</v>
      </c>
      <c r="C184" s="7">
        <v>70</v>
      </c>
      <c r="D184" s="7">
        <v>0</v>
      </c>
      <c r="E184" s="7">
        <v>0</v>
      </c>
      <c r="F184" s="7">
        <v>1192813</v>
      </c>
      <c r="G184" s="7">
        <v>13099</v>
      </c>
      <c r="H184" s="8">
        <v>25155</v>
      </c>
      <c r="I184" s="54">
        <v>17040.185714285715</v>
      </c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15.75" customHeight="1" x14ac:dyDescent="0.3">
      <c r="A185" s="5" t="s">
        <v>209</v>
      </c>
      <c r="B185" s="6" t="s">
        <v>15</v>
      </c>
      <c r="C185" s="7">
        <v>44</v>
      </c>
      <c r="D185" s="7">
        <v>0</v>
      </c>
      <c r="E185" s="7">
        <v>0</v>
      </c>
      <c r="F185" s="7">
        <v>639625.92000000004</v>
      </c>
      <c r="G185" s="7">
        <v>9146.01</v>
      </c>
      <c r="H185" s="8">
        <v>27442.560000000001</v>
      </c>
      <c r="I185" s="54">
        <v>14536.952727272728</v>
      </c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15.75" customHeight="1" x14ac:dyDescent="0.3">
      <c r="A186" s="5" t="s">
        <v>210</v>
      </c>
      <c r="B186" s="6" t="s">
        <v>30</v>
      </c>
      <c r="C186" s="7">
        <v>63</v>
      </c>
      <c r="D186" s="7">
        <v>0</v>
      </c>
      <c r="E186" s="7">
        <v>0</v>
      </c>
      <c r="F186" s="7">
        <v>1235990.54</v>
      </c>
      <c r="G186" s="7">
        <v>10596.96</v>
      </c>
      <c r="H186" s="8">
        <v>40617</v>
      </c>
      <c r="I186" s="54">
        <v>19618.897460317461</v>
      </c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15.75" customHeight="1" x14ac:dyDescent="0.3">
      <c r="A187" s="5" t="s">
        <v>211</v>
      </c>
      <c r="B187" s="6" t="s">
        <v>15</v>
      </c>
      <c r="C187" s="7">
        <v>114</v>
      </c>
      <c r="D187" s="7">
        <v>0</v>
      </c>
      <c r="E187" s="7">
        <v>0</v>
      </c>
      <c r="F187" s="7">
        <v>1298686</v>
      </c>
      <c r="G187" s="7">
        <v>10466</v>
      </c>
      <c r="H187" s="8">
        <v>27110</v>
      </c>
      <c r="I187" s="54">
        <v>11391.982456140351</v>
      </c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15.75" customHeight="1" x14ac:dyDescent="0.3">
      <c r="A188" s="5" t="s">
        <v>212</v>
      </c>
      <c r="B188" s="6" t="s">
        <v>15</v>
      </c>
      <c r="C188" s="7">
        <v>62</v>
      </c>
      <c r="D188" s="7">
        <v>0</v>
      </c>
      <c r="E188" s="7">
        <v>0</v>
      </c>
      <c r="F188" s="7">
        <v>285450.68</v>
      </c>
      <c r="G188" s="7">
        <v>3379.74</v>
      </c>
      <c r="H188" s="8">
        <v>11060.04</v>
      </c>
      <c r="I188" s="54">
        <v>4604.0432258064511</v>
      </c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15.75" customHeight="1" x14ac:dyDescent="0.3">
      <c r="A189" s="5" t="s">
        <v>213</v>
      </c>
      <c r="B189" s="6" t="s">
        <v>34</v>
      </c>
      <c r="C189" s="7">
        <v>99</v>
      </c>
      <c r="D189" s="7" t="s">
        <v>32</v>
      </c>
      <c r="E189" s="7" t="s">
        <v>42</v>
      </c>
      <c r="F189" s="7">
        <v>2165787.79</v>
      </c>
      <c r="G189" s="7">
        <v>15153.48</v>
      </c>
      <c r="H189" s="8">
        <v>38046.959999999999</v>
      </c>
      <c r="I189" s="54">
        <v>21876.644343434346</v>
      </c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15.75" customHeight="1" x14ac:dyDescent="0.3">
      <c r="A190" s="5" t="s">
        <v>214</v>
      </c>
      <c r="B190" s="6" t="s">
        <v>17</v>
      </c>
      <c r="C190" s="7">
        <v>57</v>
      </c>
      <c r="D190" s="7">
        <v>0</v>
      </c>
      <c r="E190" s="7">
        <v>0</v>
      </c>
      <c r="F190" s="7">
        <v>1012830.6</v>
      </c>
      <c r="G190" s="7">
        <v>10349.040000000001</v>
      </c>
      <c r="H190" s="8">
        <v>58869.96</v>
      </c>
      <c r="I190" s="54">
        <v>17768.957894736843</v>
      </c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5.75" customHeight="1" x14ac:dyDescent="0.3">
      <c r="A191" s="5" t="s">
        <v>215</v>
      </c>
      <c r="B191" s="6" t="s">
        <v>17</v>
      </c>
      <c r="C191" s="7">
        <v>72</v>
      </c>
      <c r="D191" s="7">
        <v>0</v>
      </c>
      <c r="E191" s="7">
        <v>0</v>
      </c>
      <c r="F191" s="7">
        <v>880133.35</v>
      </c>
      <c r="G191" s="7">
        <v>10421.52</v>
      </c>
      <c r="H191" s="8">
        <v>36228</v>
      </c>
      <c r="I191" s="54">
        <v>12224.074305555556</v>
      </c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15.75" customHeight="1" x14ac:dyDescent="0.3">
      <c r="A192" s="5" t="s">
        <v>216</v>
      </c>
      <c r="B192" s="6" t="s">
        <v>13</v>
      </c>
      <c r="C192" s="7">
        <v>44</v>
      </c>
      <c r="D192" s="7">
        <v>0</v>
      </c>
      <c r="E192" s="7">
        <v>0</v>
      </c>
      <c r="F192" s="7">
        <v>212759</v>
      </c>
      <c r="G192" s="7">
        <v>3133</v>
      </c>
      <c r="H192" s="8">
        <v>14530</v>
      </c>
      <c r="I192" s="54">
        <v>4835.431818181818</v>
      </c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15.75" customHeight="1" x14ac:dyDescent="0.3">
      <c r="A193" s="5" t="s">
        <v>217</v>
      </c>
      <c r="B193" s="6" t="s">
        <v>30</v>
      </c>
      <c r="C193" s="7">
        <v>55</v>
      </c>
      <c r="D193" s="7">
        <v>9</v>
      </c>
      <c r="E193" s="7">
        <v>4499</v>
      </c>
      <c r="F193" s="7">
        <v>847094.68</v>
      </c>
      <c r="G193" s="7">
        <v>9812</v>
      </c>
      <c r="H193" s="8">
        <v>67909.919999999998</v>
      </c>
      <c r="I193" s="54">
        <v>15401.721454545455</v>
      </c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15.75" customHeight="1" x14ac:dyDescent="0.3">
      <c r="A194" s="5" t="s">
        <v>218</v>
      </c>
      <c r="B194" s="6" t="s">
        <v>46</v>
      </c>
      <c r="C194" s="7">
        <v>47</v>
      </c>
      <c r="D194" s="7"/>
      <c r="E194" s="7"/>
      <c r="F194" s="7">
        <v>270000</v>
      </c>
      <c r="G194" s="7">
        <v>4214</v>
      </c>
      <c r="H194" s="8">
        <v>12641</v>
      </c>
      <c r="I194" s="54">
        <v>5744.6808510638302</v>
      </c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15.75" customHeight="1" x14ac:dyDescent="0.3">
      <c r="A195" s="5" t="s">
        <v>219</v>
      </c>
      <c r="B195" s="6" t="s">
        <v>17</v>
      </c>
      <c r="C195" s="7">
        <v>34</v>
      </c>
      <c r="D195" s="7">
        <v>0</v>
      </c>
      <c r="E195" s="7">
        <v>0</v>
      </c>
      <c r="F195" s="7">
        <v>227047.75</v>
      </c>
      <c r="G195" s="7">
        <v>4701.46</v>
      </c>
      <c r="H195" s="8">
        <v>10023</v>
      </c>
      <c r="I195" s="54">
        <v>6677.875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15.75" customHeight="1" x14ac:dyDescent="0.3">
      <c r="A196" s="5" t="s">
        <v>220</v>
      </c>
      <c r="B196" s="6" t="s">
        <v>17</v>
      </c>
      <c r="C196" s="7">
        <v>110</v>
      </c>
      <c r="D196" s="7">
        <v>9</v>
      </c>
      <c r="E196" s="11">
        <v>5820.52</v>
      </c>
      <c r="F196" s="7">
        <v>1236989.0900000001</v>
      </c>
      <c r="G196" s="7">
        <v>10425.48</v>
      </c>
      <c r="H196" s="10">
        <v>33031.08</v>
      </c>
      <c r="I196" s="54">
        <v>11245.355363636365</v>
      </c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15.75" customHeight="1" x14ac:dyDescent="0.3">
      <c r="A197" s="5" t="s">
        <v>221</v>
      </c>
      <c r="B197" s="6" t="s">
        <v>15</v>
      </c>
      <c r="C197" s="7">
        <v>92</v>
      </c>
      <c r="D197" s="7">
        <v>0</v>
      </c>
      <c r="E197" s="7">
        <v>0</v>
      </c>
      <c r="F197" s="7">
        <v>1297110.8500000001</v>
      </c>
      <c r="G197" s="7">
        <v>10163.11</v>
      </c>
      <c r="H197" s="8">
        <v>80177.47</v>
      </c>
      <c r="I197" s="54">
        <v>14099.030978260871</v>
      </c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15.75" customHeight="1" x14ac:dyDescent="0.3">
      <c r="A198" s="5" t="s">
        <v>222</v>
      </c>
      <c r="B198" s="6" t="s">
        <v>28</v>
      </c>
      <c r="C198" s="7">
        <v>49</v>
      </c>
      <c r="D198" s="7">
        <v>0</v>
      </c>
      <c r="E198" s="7">
        <v>0</v>
      </c>
      <c r="F198" s="7">
        <v>444934.43</v>
      </c>
      <c r="G198" s="7">
        <v>7500</v>
      </c>
      <c r="H198" s="8">
        <v>15000</v>
      </c>
      <c r="I198" s="54">
        <v>9080.2944897959187</v>
      </c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15.75" customHeight="1" x14ac:dyDescent="0.3">
      <c r="A199" s="5" t="s">
        <v>223</v>
      </c>
      <c r="B199" s="6" t="s">
        <v>13</v>
      </c>
      <c r="C199" s="7">
        <v>56</v>
      </c>
      <c r="D199" s="7">
        <v>7</v>
      </c>
      <c r="E199" s="11">
        <v>1107.47</v>
      </c>
      <c r="F199" s="7">
        <v>347465.23</v>
      </c>
      <c r="G199" s="7">
        <v>4806.96</v>
      </c>
      <c r="H199" s="8">
        <v>19414</v>
      </c>
      <c r="I199" s="54">
        <v>6204.7362499999999</v>
      </c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15.75" customHeight="1" x14ac:dyDescent="0.3">
      <c r="A200" s="5" t="s">
        <v>224</v>
      </c>
      <c r="B200" s="6" t="s">
        <v>28</v>
      </c>
      <c r="C200" s="7">
        <v>31</v>
      </c>
      <c r="D200" s="7">
        <v>0</v>
      </c>
      <c r="E200" s="7">
        <v>0</v>
      </c>
      <c r="F200" s="7">
        <v>232047.91</v>
      </c>
      <c r="G200" s="7">
        <v>4958.88</v>
      </c>
      <c r="H200" s="8">
        <v>11044.79</v>
      </c>
      <c r="I200" s="54">
        <v>7485.4164516129031</v>
      </c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15.75" customHeight="1" x14ac:dyDescent="0.3">
      <c r="A201" s="5" t="s">
        <v>225</v>
      </c>
      <c r="B201" s="6" t="s">
        <v>46</v>
      </c>
      <c r="C201" s="7">
        <v>38</v>
      </c>
      <c r="D201" s="7">
        <v>0</v>
      </c>
      <c r="E201" s="7">
        <v>0</v>
      </c>
      <c r="F201" s="7">
        <v>235409.57</v>
      </c>
      <c r="G201" s="7">
        <v>4200</v>
      </c>
      <c r="H201" s="8">
        <v>6300</v>
      </c>
      <c r="I201" s="54">
        <v>6194.9886842105261</v>
      </c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15.75" customHeight="1" x14ac:dyDescent="0.3">
      <c r="A202" s="5" t="s">
        <v>226</v>
      </c>
      <c r="B202" s="6" t="s">
        <v>15</v>
      </c>
      <c r="C202" s="7">
        <v>98</v>
      </c>
      <c r="D202" s="7" t="s">
        <v>32</v>
      </c>
      <c r="E202" s="7" t="s">
        <v>42</v>
      </c>
      <c r="F202" s="7">
        <v>1988747</v>
      </c>
      <c r="G202" s="7">
        <v>16614</v>
      </c>
      <c r="H202" s="8">
        <v>41491</v>
      </c>
      <c r="I202" s="54">
        <v>20293.336734693876</v>
      </c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15.75" customHeight="1" x14ac:dyDescent="0.3">
      <c r="A203" s="5" t="s">
        <v>227</v>
      </c>
      <c r="B203" s="6" t="s">
        <v>17</v>
      </c>
      <c r="C203" s="7">
        <v>49</v>
      </c>
      <c r="D203" s="7" t="s">
        <v>32</v>
      </c>
      <c r="E203" s="7" t="s">
        <v>42</v>
      </c>
      <c r="F203" s="7">
        <v>469150.07</v>
      </c>
      <c r="G203" s="7">
        <v>6385.92</v>
      </c>
      <c r="H203" s="8">
        <v>54863.4</v>
      </c>
      <c r="I203" s="54">
        <v>9574.4912244897969</v>
      </c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15.75" customHeight="1" x14ac:dyDescent="0.3">
      <c r="A204" s="5" t="s">
        <v>228</v>
      </c>
      <c r="B204" s="6" t="s">
        <v>13</v>
      </c>
      <c r="C204" s="7">
        <v>56</v>
      </c>
      <c r="D204" s="7">
        <v>0</v>
      </c>
      <c r="E204" s="7">
        <v>0</v>
      </c>
      <c r="F204" s="7">
        <v>743473</v>
      </c>
      <c r="G204" s="7">
        <v>8889</v>
      </c>
      <c r="H204" s="8">
        <v>26109</v>
      </c>
      <c r="I204" s="54">
        <v>13276.303571428571</v>
      </c>
      <c r="J204" s="9"/>
      <c r="K204" s="20"/>
      <c r="L204" s="1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15.75" customHeight="1" x14ac:dyDescent="0.3">
      <c r="A205" s="5" t="s">
        <v>229</v>
      </c>
      <c r="B205" s="6" t="s">
        <v>40</v>
      </c>
      <c r="C205" s="7"/>
      <c r="D205" s="7"/>
      <c r="E205" s="7"/>
      <c r="F205" s="7">
        <v>254000</v>
      </c>
      <c r="G205" s="7">
        <v>3966</v>
      </c>
      <c r="H205" s="8">
        <v>11105</v>
      </c>
      <c r="I205" s="54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15.75" customHeight="1" x14ac:dyDescent="0.3">
      <c r="A206" s="5" t="s">
        <v>230</v>
      </c>
      <c r="B206" s="6" t="s">
        <v>51</v>
      </c>
      <c r="C206" s="7">
        <v>51</v>
      </c>
      <c r="D206" s="7" t="s">
        <v>32</v>
      </c>
      <c r="E206" s="7" t="s">
        <v>42</v>
      </c>
      <c r="F206" s="11">
        <v>583966.80000000005</v>
      </c>
      <c r="G206" s="7">
        <v>13400</v>
      </c>
      <c r="H206" s="8">
        <v>22308.720000000001</v>
      </c>
      <c r="I206" s="54">
        <v>11450.329411764707</v>
      </c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15.75" customHeight="1" x14ac:dyDescent="0.3">
      <c r="A207" s="5" t="s">
        <v>231</v>
      </c>
      <c r="B207" s="6" t="s">
        <v>30</v>
      </c>
      <c r="C207" s="7">
        <v>61</v>
      </c>
      <c r="D207" s="7" t="s">
        <v>32</v>
      </c>
      <c r="E207" s="7" t="s">
        <v>42</v>
      </c>
      <c r="F207" s="7">
        <v>692068.32</v>
      </c>
      <c r="G207" s="7">
        <v>8694</v>
      </c>
      <c r="H207" s="8">
        <v>34776</v>
      </c>
      <c r="I207" s="54">
        <v>11345.382295081967</v>
      </c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15.75" customHeight="1" x14ac:dyDescent="0.3">
      <c r="A208" s="5" t="s">
        <v>232</v>
      </c>
      <c r="B208" s="6" t="s">
        <v>20</v>
      </c>
      <c r="C208" s="7">
        <v>40</v>
      </c>
      <c r="D208" s="7" t="s">
        <v>32</v>
      </c>
      <c r="E208" s="7" t="s">
        <v>42</v>
      </c>
      <c r="F208" s="7">
        <v>713749</v>
      </c>
      <c r="G208" s="7">
        <v>14485</v>
      </c>
      <c r="H208" s="8">
        <v>5939</v>
      </c>
      <c r="I208" s="54">
        <v>17843.724999999999</v>
      </c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15.75" customHeight="1" x14ac:dyDescent="0.3">
      <c r="A209" s="5" t="s">
        <v>233</v>
      </c>
      <c r="B209" s="6" t="s">
        <v>40</v>
      </c>
      <c r="C209" s="7">
        <v>43</v>
      </c>
      <c r="D209" s="7">
        <v>0</v>
      </c>
      <c r="E209" s="7">
        <v>0</v>
      </c>
      <c r="F209" s="7">
        <v>313485.58</v>
      </c>
      <c r="G209" s="7">
        <v>4913.6400000000003</v>
      </c>
      <c r="H209" s="8">
        <v>14740.92</v>
      </c>
      <c r="I209" s="54">
        <v>7290.3623255813955</v>
      </c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15.75" customHeight="1" x14ac:dyDescent="0.3">
      <c r="A210" s="5" t="s">
        <v>234</v>
      </c>
      <c r="B210" s="6" t="s">
        <v>28</v>
      </c>
      <c r="C210" s="7">
        <v>41</v>
      </c>
      <c r="D210" s="7">
        <v>0</v>
      </c>
      <c r="E210" s="7">
        <v>0</v>
      </c>
      <c r="F210" s="7">
        <v>269393.13</v>
      </c>
      <c r="G210" s="7">
        <v>3999.96</v>
      </c>
      <c r="H210" s="8">
        <v>13999.92</v>
      </c>
      <c r="I210" s="54">
        <v>6570.5641463414631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15.75" customHeight="1" x14ac:dyDescent="0.3">
      <c r="A211" s="5" t="s">
        <v>235</v>
      </c>
      <c r="B211" s="6" t="s">
        <v>13</v>
      </c>
      <c r="C211" s="7">
        <v>58</v>
      </c>
      <c r="D211" s="7">
        <v>0</v>
      </c>
      <c r="E211" s="7">
        <v>0</v>
      </c>
      <c r="F211" s="7">
        <v>387179.62</v>
      </c>
      <c r="G211" s="7">
        <v>4726.37</v>
      </c>
      <c r="H211" s="8">
        <v>33041.58</v>
      </c>
      <c r="I211" s="54">
        <v>6675.5106896551724</v>
      </c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15.75" customHeight="1" x14ac:dyDescent="0.3">
      <c r="A212" s="5" t="s">
        <v>236</v>
      </c>
      <c r="B212" s="6" t="s">
        <v>20</v>
      </c>
      <c r="C212" s="7">
        <v>41</v>
      </c>
      <c r="D212" s="7" t="s">
        <v>32</v>
      </c>
      <c r="E212" s="7" t="s">
        <v>42</v>
      </c>
      <c r="F212" s="7">
        <v>690595</v>
      </c>
      <c r="G212" s="7">
        <v>14485</v>
      </c>
      <c r="H212" s="8">
        <v>11667</v>
      </c>
      <c r="I212" s="54">
        <v>16843.780487804877</v>
      </c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15.75" customHeight="1" x14ac:dyDescent="0.3">
      <c r="A213" s="5" t="s">
        <v>237</v>
      </c>
      <c r="B213" s="6" t="s">
        <v>103</v>
      </c>
      <c r="C213" s="7">
        <v>49</v>
      </c>
      <c r="D213" s="7">
        <v>0</v>
      </c>
      <c r="E213" s="7">
        <v>0</v>
      </c>
      <c r="F213" s="7">
        <v>563717.01</v>
      </c>
      <c r="G213" s="7">
        <v>6314.04</v>
      </c>
      <c r="H213" s="8">
        <v>63140.04</v>
      </c>
      <c r="I213" s="54">
        <v>11504.428775510205</v>
      </c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15.75" customHeight="1" x14ac:dyDescent="0.3">
      <c r="A214" s="5" t="s">
        <v>238</v>
      </c>
      <c r="B214" s="6" t="s">
        <v>10</v>
      </c>
      <c r="C214" s="7">
        <v>30</v>
      </c>
      <c r="D214" s="7">
        <v>0</v>
      </c>
      <c r="E214" s="7">
        <v>0</v>
      </c>
      <c r="F214" s="7">
        <v>460544.08</v>
      </c>
      <c r="G214" s="7">
        <v>16927</v>
      </c>
      <c r="H214" s="8">
        <v>15186.779999999999</v>
      </c>
      <c r="I214" s="54">
        <v>15351.469333333334</v>
      </c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15.75" customHeight="1" x14ac:dyDescent="0.3">
      <c r="A215" s="5" t="s">
        <v>239</v>
      </c>
      <c r="B215" s="6" t="s">
        <v>13</v>
      </c>
      <c r="C215" s="7">
        <v>58</v>
      </c>
      <c r="D215" s="7">
        <v>0</v>
      </c>
      <c r="E215" s="7">
        <v>0</v>
      </c>
      <c r="F215" s="7">
        <v>759823</v>
      </c>
      <c r="G215" s="7">
        <v>10000</v>
      </c>
      <c r="H215" s="8">
        <v>30000</v>
      </c>
      <c r="I215" s="54">
        <v>13100.396551724138</v>
      </c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15.75" customHeight="1" x14ac:dyDescent="0.3">
      <c r="A216" s="5" t="s">
        <v>240</v>
      </c>
      <c r="B216" s="6" t="s">
        <v>13</v>
      </c>
      <c r="C216" s="7">
        <v>42</v>
      </c>
      <c r="D216" s="7">
        <v>0</v>
      </c>
      <c r="E216" s="7">
        <v>0</v>
      </c>
      <c r="F216" s="7">
        <v>227569</v>
      </c>
      <c r="G216" s="7">
        <v>4285.08</v>
      </c>
      <c r="H216" s="8">
        <v>6796.8</v>
      </c>
      <c r="I216" s="54">
        <v>5418.3095238095239</v>
      </c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15.75" customHeight="1" x14ac:dyDescent="0.3">
      <c r="A217" s="5" t="s">
        <v>241</v>
      </c>
      <c r="B217" s="6" t="s">
        <v>51</v>
      </c>
      <c r="C217" s="7">
        <v>59</v>
      </c>
      <c r="D217" s="7" t="s">
        <v>32</v>
      </c>
      <c r="E217" s="7" t="s">
        <v>42</v>
      </c>
      <c r="F217" s="7">
        <v>796415.37</v>
      </c>
      <c r="G217" s="7">
        <v>13389.55</v>
      </c>
      <c r="H217" s="8">
        <v>29700</v>
      </c>
      <c r="I217" s="54">
        <v>13498.565593220339</v>
      </c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5.75" customHeight="1" x14ac:dyDescent="0.3">
      <c r="A218" s="5" t="s">
        <v>242</v>
      </c>
      <c r="B218" s="6" t="s">
        <v>10</v>
      </c>
      <c r="C218" s="7">
        <v>45</v>
      </c>
      <c r="D218" s="7" t="s">
        <v>32</v>
      </c>
      <c r="E218" s="7" t="s">
        <v>42</v>
      </c>
      <c r="F218" s="7">
        <v>718057.96</v>
      </c>
      <c r="G218" s="7">
        <v>16927</v>
      </c>
      <c r="H218" s="8">
        <v>15238.36</v>
      </c>
      <c r="I218" s="54">
        <v>15956.843555555555</v>
      </c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15.75" customHeight="1" x14ac:dyDescent="0.3">
      <c r="A219" s="5" t="s">
        <v>243</v>
      </c>
      <c r="B219" s="6" t="s">
        <v>10</v>
      </c>
      <c r="C219" s="7">
        <v>51</v>
      </c>
      <c r="D219" s="7">
        <v>0</v>
      </c>
      <c r="E219" s="7">
        <v>0</v>
      </c>
      <c r="F219" s="7">
        <v>830366.21</v>
      </c>
      <c r="G219" s="7">
        <v>16925</v>
      </c>
      <c r="H219" s="8">
        <v>14939.76</v>
      </c>
      <c r="I219" s="54">
        <v>16281.690392156863</v>
      </c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ht="15.75" customHeight="1" x14ac:dyDescent="0.3">
      <c r="A220" s="5" t="s">
        <v>244</v>
      </c>
      <c r="B220" s="6" t="s">
        <v>51</v>
      </c>
      <c r="C220" s="7">
        <v>89</v>
      </c>
      <c r="D220" s="7">
        <v>7</v>
      </c>
      <c r="E220" s="11">
        <v>3787.8</v>
      </c>
      <c r="F220" s="7">
        <v>1064710.45</v>
      </c>
      <c r="G220" s="7">
        <v>13389.86</v>
      </c>
      <c r="H220" s="8">
        <v>29916.41</v>
      </c>
      <c r="I220" s="54">
        <v>11963.038764044943</v>
      </c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15.75" customHeight="1" x14ac:dyDescent="0.3">
      <c r="A221" s="5" t="s">
        <v>245</v>
      </c>
      <c r="B221" s="6" t="s">
        <v>13</v>
      </c>
      <c r="C221" s="7">
        <v>60</v>
      </c>
      <c r="D221" s="7">
        <v>0</v>
      </c>
      <c r="E221" s="7">
        <v>0</v>
      </c>
      <c r="F221" s="7">
        <v>486725.77</v>
      </c>
      <c r="G221" s="7">
        <v>6148.03</v>
      </c>
      <c r="H221" s="8">
        <v>19588.78</v>
      </c>
      <c r="I221" s="54">
        <v>8112.0961666666672</v>
      </c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ht="15.75" customHeight="1" x14ac:dyDescent="0.3">
      <c r="A222" s="5" t="s">
        <v>246</v>
      </c>
      <c r="B222" s="6" t="s">
        <v>17</v>
      </c>
      <c r="C222" s="7">
        <v>39</v>
      </c>
      <c r="D222" s="7">
        <v>0</v>
      </c>
      <c r="E222" s="7">
        <v>0</v>
      </c>
      <c r="F222" s="7">
        <v>250172.09</v>
      </c>
      <c r="G222" s="7">
        <v>4794</v>
      </c>
      <c r="H222" s="8">
        <v>13260.96</v>
      </c>
      <c r="I222" s="54">
        <v>6414.6689743589741</v>
      </c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ht="15.75" customHeight="1" x14ac:dyDescent="0.3">
      <c r="A223" s="5" t="s">
        <v>247</v>
      </c>
      <c r="B223" s="6" t="s">
        <v>103</v>
      </c>
      <c r="C223" s="7">
        <v>78</v>
      </c>
      <c r="D223" s="7">
        <v>14</v>
      </c>
      <c r="E223" s="11">
        <v>17255.22</v>
      </c>
      <c r="F223" s="7">
        <v>890231.61</v>
      </c>
      <c r="G223" s="7">
        <v>8775</v>
      </c>
      <c r="H223" s="8">
        <v>17550</v>
      </c>
      <c r="I223" s="54">
        <v>11413.225769230768</v>
      </c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15.75" customHeight="1" x14ac:dyDescent="0.3">
      <c r="A224" s="5" t="s">
        <v>248</v>
      </c>
      <c r="B224" s="6" t="s">
        <v>46</v>
      </c>
      <c r="C224" s="7">
        <v>61</v>
      </c>
      <c r="D224" s="7">
        <v>0</v>
      </c>
      <c r="E224" s="7">
        <v>0</v>
      </c>
      <c r="F224" s="7">
        <v>245013.34</v>
      </c>
      <c r="G224" s="7">
        <v>3365.04</v>
      </c>
      <c r="H224" s="8">
        <v>15707.16</v>
      </c>
      <c r="I224" s="54">
        <v>4016.6121311475408</v>
      </c>
      <c r="J224" s="1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15.75" customHeight="1" x14ac:dyDescent="0.3">
      <c r="A225" s="5" t="s">
        <v>249</v>
      </c>
      <c r="B225" s="6" t="s">
        <v>30</v>
      </c>
      <c r="C225" s="7">
        <v>61</v>
      </c>
      <c r="D225" s="7">
        <v>0</v>
      </c>
      <c r="E225" s="7">
        <v>0</v>
      </c>
      <c r="F225" s="7">
        <v>1314480</v>
      </c>
      <c r="G225" s="7">
        <v>10842</v>
      </c>
      <c r="H225" s="8">
        <v>81834.039999999994</v>
      </c>
      <c r="I225" s="54">
        <v>21548.852459016394</v>
      </c>
      <c r="J225" s="1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t="15.75" customHeight="1" x14ac:dyDescent="0.3">
      <c r="A226" s="5" t="s">
        <v>250</v>
      </c>
      <c r="B226" s="6" t="s">
        <v>51</v>
      </c>
      <c r="C226" s="7">
        <v>50</v>
      </c>
      <c r="D226" s="7" t="s">
        <v>32</v>
      </c>
      <c r="E226" s="7" t="s">
        <v>42</v>
      </c>
      <c r="F226" s="7">
        <v>893402.15</v>
      </c>
      <c r="G226" s="7">
        <v>13400</v>
      </c>
      <c r="H226" s="8">
        <v>34700</v>
      </c>
      <c r="I226" s="54">
        <v>17868.043000000001</v>
      </c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ht="15.75" customHeight="1" x14ac:dyDescent="0.3">
      <c r="A227" s="5" t="s">
        <v>251</v>
      </c>
      <c r="B227" s="6" t="s">
        <v>20</v>
      </c>
      <c r="C227" s="7">
        <v>44</v>
      </c>
      <c r="D227" s="7">
        <v>0</v>
      </c>
      <c r="E227" s="7">
        <v>0</v>
      </c>
      <c r="F227" s="7">
        <v>782009</v>
      </c>
      <c r="G227" s="7">
        <v>14485</v>
      </c>
      <c r="H227" s="8">
        <v>16475</v>
      </c>
      <c r="I227" s="54">
        <v>17772.93181818182</v>
      </c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ht="15.75" customHeight="1" x14ac:dyDescent="0.3">
      <c r="A228" s="5" t="s">
        <v>252</v>
      </c>
      <c r="B228" s="6" t="s">
        <v>28</v>
      </c>
      <c r="C228" s="7">
        <v>119</v>
      </c>
      <c r="D228" s="7">
        <v>0</v>
      </c>
      <c r="E228" s="7">
        <v>0</v>
      </c>
      <c r="F228" s="7">
        <v>1202206.53</v>
      </c>
      <c r="G228" s="7">
        <v>10367.19</v>
      </c>
      <c r="H228" s="8">
        <v>31265.31</v>
      </c>
      <c r="I228" s="54">
        <v>10102.575882352941</v>
      </c>
      <c r="J228" s="1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15.75" customHeight="1" x14ac:dyDescent="0.3">
      <c r="A229" s="5" t="s">
        <v>253</v>
      </c>
      <c r="B229" s="6" t="s">
        <v>10</v>
      </c>
      <c r="C229" s="7">
        <v>42</v>
      </c>
      <c r="D229" s="7">
        <v>0</v>
      </c>
      <c r="E229" s="7">
        <v>0</v>
      </c>
      <c r="F229" s="7">
        <v>515230</v>
      </c>
      <c r="G229" s="7">
        <v>16924</v>
      </c>
      <c r="H229" s="8">
        <v>10044</v>
      </c>
      <c r="I229" s="54">
        <v>12267.380952380952</v>
      </c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ht="15.75" customHeight="1" x14ac:dyDescent="0.3">
      <c r="A230" s="5" t="s">
        <v>254</v>
      </c>
      <c r="B230" s="6" t="s">
        <v>40</v>
      </c>
      <c r="C230" s="7">
        <v>47</v>
      </c>
      <c r="D230" s="7">
        <v>0</v>
      </c>
      <c r="E230" s="7">
        <v>0</v>
      </c>
      <c r="F230" s="11">
        <v>278330.58</v>
      </c>
      <c r="G230" s="7">
        <v>4569.96</v>
      </c>
      <c r="H230" s="8">
        <v>15995.04</v>
      </c>
      <c r="I230" s="54">
        <v>5921.9272340425532</v>
      </c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ht="15.75" customHeight="1" x14ac:dyDescent="0.3">
      <c r="A231" s="5" t="s">
        <v>255</v>
      </c>
      <c r="B231" s="6" t="s">
        <v>40</v>
      </c>
      <c r="C231" s="16">
        <v>34</v>
      </c>
      <c r="D231" s="16">
        <v>0</v>
      </c>
      <c r="E231" s="16">
        <v>0</v>
      </c>
      <c r="F231" s="7">
        <v>233166</v>
      </c>
      <c r="G231" s="7">
        <v>4605</v>
      </c>
      <c r="H231" s="8">
        <v>10362</v>
      </c>
      <c r="I231" s="54">
        <v>6857.8235294117649</v>
      </c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ht="15.75" customHeight="1" x14ac:dyDescent="0.3">
      <c r="A232" s="5" t="s">
        <v>256</v>
      </c>
      <c r="B232" s="6" t="s">
        <v>17</v>
      </c>
      <c r="C232" s="7">
        <v>55</v>
      </c>
      <c r="D232" s="7">
        <v>4</v>
      </c>
      <c r="E232" s="7">
        <f>807.96+807.96+526.44+526.44</f>
        <v>2668.8</v>
      </c>
      <c r="F232" s="7">
        <v>392274.02</v>
      </c>
      <c r="G232" s="7">
        <v>5275.32</v>
      </c>
      <c r="H232" s="8">
        <v>18134.04</v>
      </c>
      <c r="I232" s="54">
        <v>7132.2549090909097</v>
      </c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ht="15.75" customHeight="1" x14ac:dyDescent="0.3">
      <c r="A233" s="5" t="s">
        <v>257</v>
      </c>
      <c r="B233" s="6" t="s">
        <v>17</v>
      </c>
      <c r="C233" s="7">
        <v>42</v>
      </c>
      <c r="D233" s="7">
        <v>0</v>
      </c>
      <c r="E233" s="7">
        <v>0</v>
      </c>
      <c r="F233" s="7">
        <v>487735.8</v>
      </c>
      <c r="G233" s="7">
        <v>7709.25</v>
      </c>
      <c r="H233" s="8">
        <v>22500</v>
      </c>
      <c r="I233" s="54">
        <v>11612.757142857143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ht="15.75" customHeight="1" x14ac:dyDescent="0.3">
      <c r="A234" s="5" t="s">
        <v>258</v>
      </c>
      <c r="B234" s="6" t="s">
        <v>13</v>
      </c>
      <c r="C234" s="7">
        <v>49</v>
      </c>
      <c r="D234" s="7">
        <v>0</v>
      </c>
      <c r="E234" s="7">
        <v>0</v>
      </c>
      <c r="F234" s="7">
        <v>347882.03</v>
      </c>
      <c r="G234" s="7">
        <v>5000.04</v>
      </c>
      <c r="H234" s="8">
        <v>15000</v>
      </c>
      <c r="I234" s="54">
        <v>7099.6332653061227</v>
      </c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15.75" customHeight="1" x14ac:dyDescent="0.3">
      <c r="A235" s="5" t="s">
        <v>259</v>
      </c>
      <c r="B235" s="6" t="s">
        <v>17</v>
      </c>
      <c r="C235" s="7">
        <v>46</v>
      </c>
      <c r="D235" s="7">
        <v>0</v>
      </c>
      <c r="E235" s="7">
        <v>0</v>
      </c>
      <c r="F235" s="7">
        <v>298173.21000000002</v>
      </c>
      <c r="G235" s="7">
        <v>4700.04</v>
      </c>
      <c r="H235" s="8">
        <v>13176.39</v>
      </c>
      <c r="I235" s="54">
        <v>6482.0263043478262</v>
      </c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ht="15.75" customHeight="1" x14ac:dyDescent="0.3">
      <c r="A236" s="5" t="s">
        <v>260</v>
      </c>
      <c r="B236" s="6" t="s">
        <v>10</v>
      </c>
      <c r="C236" s="7">
        <v>95</v>
      </c>
      <c r="D236" s="7">
        <v>0</v>
      </c>
      <c r="E236" s="7">
        <v>0</v>
      </c>
      <c r="F236" s="7">
        <v>1371563.22</v>
      </c>
      <c r="G236" s="7">
        <v>16923.849999999999</v>
      </c>
      <c r="H236" s="8">
        <v>43702.85</v>
      </c>
      <c r="I236" s="54">
        <v>14437.507578947369</v>
      </c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t="15.75" customHeight="1" x14ac:dyDescent="0.3">
      <c r="A237" s="5" t="s">
        <v>261</v>
      </c>
      <c r="B237" s="6" t="s">
        <v>28</v>
      </c>
      <c r="C237" s="7">
        <v>50</v>
      </c>
      <c r="D237" s="7">
        <v>4</v>
      </c>
      <c r="E237" s="7">
        <v>165.25</v>
      </c>
      <c r="F237" s="11">
        <v>357307.59</v>
      </c>
      <c r="G237" s="7">
        <v>5049.96</v>
      </c>
      <c r="H237" s="8">
        <v>9250.0300000000007</v>
      </c>
      <c r="I237" s="54">
        <v>7146.1518000000005</v>
      </c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15.75" customHeight="1" x14ac:dyDescent="0.3">
      <c r="A238" s="5" t="s">
        <v>262</v>
      </c>
      <c r="B238" s="6" t="s">
        <v>40</v>
      </c>
      <c r="C238" s="7" t="s">
        <v>194</v>
      </c>
      <c r="D238" s="7" t="s">
        <v>42</v>
      </c>
      <c r="E238" s="7" t="s">
        <v>42</v>
      </c>
      <c r="F238" s="7">
        <v>665000</v>
      </c>
      <c r="G238" s="21" t="s">
        <v>263</v>
      </c>
      <c r="H238" s="8"/>
      <c r="I238" s="54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15.75" customHeight="1" x14ac:dyDescent="0.3">
      <c r="A239" s="5" t="s">
        <v>264</v>
      </c>
      <c r="B239" s="6" t="s">
        <v>103</v>
      </c>
      <c r="C239" s="7">
        <v>61</v>
      </c>
      <c r="D239" s="7" t="s">
        <v>32</v>
      </c>
      <c r="E239" s="7" t="s">
        <v>42</v>
      </c>
      <c r="F239" s="7">
        <v>755857.98</v>
      </c>
      <c r="G239" s="7">
        <v>9956</v>
      </c>
      <c r="H239" s="8">
        <v>10286.01</v>
      </c>
      <c r="I239" s="54">
        <v>12391.114426229507</v>
      </c>
      <c r="J239" s="22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ht="15.75" customHeight="1" x14ac:dyDescent="0.3">
      <c r="A240" s="5" t="s">
        <v>265</v>
      </c>
      <c r="B240" s="6" t="s">
        <v>46</v>
      </c>
      <c r="C240" s="7">
        <v>36</v>
      </c>
      <c r="D240" s="7">
        <v>0</v>
      </c>
      <c r="E240" s="7">
        <v>0</v>
      </c>
      <c r="F240" s="7">
        <v>216007.41</v>
      </c>
      <c r="G240" s="7">
        <v>4941.96</v>
      </c>
      <c r="H240" s="8">
        <v>10986.96</v>
      </c>
      <c r="I240" s="54">
        <v>6000.2058333333334</v>
      </c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ht="15.75" customHeight="1" x14ac:dyDescent="0.3">
      <c r="A241" s="5" t="s">
        <v>266</v>
      </c>
      <c r="B241" s="6" t="s">
        <v>17</v>
      </c>
      <c r="C241" s="7">
        <v>38</v>
      </c>
      <c r="D241" s="7">
        <v>0</v>
      </c>
      <c r="E241" s="7">
        <v>0</v>
      </c>
      <c r="F241" s="7">
        <v>230385.41</v>
      </c>
      <c r="G241" s="7">
        <v>3855.96</v>
      </c>
      <c r="H241" s="8">
        <v>15424.08</v>
      </c>
      <c r="I241" s="54">
        <v>6062.7739473684214</v>
      </c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ht="15.75" customHeight="1" x14ac:dyDescent="0.3">
      <c r="A242" s="5" t="s">
        <v>267</v>
      </c>
      <c r="B242" s="6" t="s">
        <v>34</v>
      </c>
      <c r="C242" s="7">
        <v>101</v>
      </c>
      <c r="D242" s="7" t="s">
        <v>32</v>
      </c>
      <c r="E242" s="7" t="s">
        <v>42</v>
      </c>
      <c r="F242" s="7">
        <v>914331</v>
      </c>
      <c r="G242" s="7">
        <v>9221</v>
      </c>
      <c r="H242" s="8">
        <v>30828</v>
      </c>
      <c r="I242" s="54">
        <v>9052.7821782178216</v>
      </c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ht="15.75" customHeight="1" x14ac:dyDescent="0.3">
      <c r="A243" s="5" t="s">
        <v>268</v>
      </c>
      <c r="B243" s="6" t="s">
        <v>17</v>
      </c>
      <c r="C243" s="7">
        <v>51</v>
      </c>
      <c r="D243" s="7">
        <v>0</v>
      </c>
      <c r="E243" s="7">
        <v>0</v>
      </c>
      <c r="F243" s="7">
        <v>425213.65</v>
      </c>
      <c r="G243" s="11">
        <v>6725.76</v>
      </c>
      <c r="H243" s="10">
        <v>17221.86</v>
      </c>
      <c r="I243" s="54">
        <v>8337.5225490196081</v>
      </c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ht="15.75" customHeight="1" x14ac:dyDescent="0.3">
      <c r="A244" s="5" t="s">
        <v>269</v>
      </c>
      <c r="B244" s="6" t="s">
        <v>17</v>
      </c>
      <c r="C244" s="7">
        <v>82</v>
      </c>
      <c r="D244" s="7">
        <v>0</v>
      </c>
      <c r="E244" s="7">
        <v>0</v>
      </c>
      <c r="F244" s="7">
        <v>857247.07</v>
      </c>
      <c r="G244" s="7">
        <v>9236.4</v>
      </c>
      <c r="H244" s="8">
        <v>32192.04</v>
      </c>
      <c r="I244" s="54">
        <v>10454.23256097561</v>
      </c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ht="15.75" customHeight="1" x14ac:dyDescent="0.3">
      <c r="A245" s="5" t="s">
        <v>270</v>
      </c>
      <c r="B245" s="6" t="s">
        <v>103</v>
      </c>
      <c r="C245" s="7">
        <v>89</v>
      </c>
      <c r="D245" s="7">
        <v>0</v>
      </c>
      <c r="E245" s="7">
        <v>0</v>
      </c>
      <c r="F245" s="7">
        <v>1346702.2</v>
      </c>
      <c r="G245" s="7">
        <v>12161.06</v>
      </c>
      <c r="H245" s="8">
        <v>24877.03</v>
      </c>
      <c r="I245" s="54">
        <v>15131.485393258426</v>
      </c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ht="15.75" customHeight="1" x14ac:dyDescent="0.3">
      <c r="A246" s="5" t="s">
        <v>271</v>
      </c>
      <c r="B246" s="6" t="s">
        <v>28</v>
      </c>
      <c r="C246" s="7">
        <v>39</v>
      </c>
      <c r="D246" s="7">
        <v>0</v>
      </c>
      <c r="E246" s="7">
        <v>0</v>
      </c>
      <c r="F246" s="7">
        <v>352792.81</v>
      </c>
      <c r="G246" s="7">
        <v>6255</v>
      </c>
      <c r="H246" s="8">
        <v>10425</v>
      </c>
      <c r="I246" s="54">
        <v>9045.9694871794873</v>
      </c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ht="15.75" customHeight="1" x14ac:dyDescent="0.3">
      <c r="A247" s="5" t="s">
        <v>272</v>
      </c>
      <c r="B247" s="6" t="s">
        <v>17</v>
      </c>
      <c r="C247" s="7">
        <v>59</v>
      </c>
      <c r="D247" s="7">
        <v>0</v>
      </c>
      <c r="E247" s="7">
        <v>0</v>
      </c>
      <c r="F247" s="7">
        <v>1033305.08</v>
      </c>
      <c r="G247" s="7">
        <v>12007.68</v>
      </c>
      <c r="H247" s="8">
        <v>34743.839999999997</v>
      </c>
      <c r="I247" s="54">
        <v>17513.645423728813</v>
      </c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ht="15.75" customHeight="1" x14ac:dyDescent="0.3">
      <c r="A248" s="5" t="s">
        <v>273</v>
      </c>
      <c r="B248" s="6" t="s">
        <v>17</v>
      </c>
      <c r="C248" s="7">
        <v>86</v>
      </c>
      <c r="D248" s="7" t="s">
        <v>32</v>
      </c>
      <c r="E248" s="7" t="s">
        <v>42</v>
      </c>
      <c r="F248" s="7">
        <v>1554618.63</v>
      </c>
      <c r="G248" s="11">
        <v>13916.89</v>
      </c>
      <c r="H248" s="8">
        <v>31698.26</v>
      </c>
      <c r="I248" s="54">
        <v>18076.960813953487</v>
      </c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ht="15.75" customHeight="1" x14ac:dyDescent="0.3">
      <c r="A249" s="5" t="s">
        <v>274</v>
      </c>
      <c r="B249" s="6" t="s">
        <v>46</v>
      </c>
      <c r="C249" s="7">
        <v>34</v>
      </c>
      <c r="D249" s="7" t="s">
        <v>32</v>
      </c>
      <c r="E249" s="7" t="s">
        <v>42</v>
      </c>
      <c r="F249" s="7">
        <v>259314.53</v>
      </c>
      <c r="G249" s="7">
        <v>4934.88</v>
      </c>
      <c r="H249" s="8">
        <v>12336.36</v>
      </c>
      <c r="I249" s="54">
        <v>7626.8979411764703</v>
      </c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ht="15.75" customHeight="1" x14ac:dyDescent="0.3">
      <c r="A250" s="5" t="s">
        <v>275</v>
      </c>
      <c r="B250" s="6" t="s">
        <v>15</v>
      </c>
      <c r="C250" s="7">
        <v>60</v>
      </c>
      <c r="D250" s="7">
        <v>0</v>
      </c>
      <c r="E250" s="7">
        <v>0</v>
      </c>
      <c r="F250" s="7">
        <v>936591.44</v>
      </c>
      <c r="G250" s="7">
        <v>9332</v>
      </c>
      <c r="H250" s="8">
        <v>33594</v>
      </c>
      <c r="I250" s="54">
        <v>15609.857333333332</v>
      </c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ht="15.75" customHeight="1" x14ac:dyDescent="0.3">
      <c r="A251" s="5" t="s">
        <v>276</v>
      </c>
      <c r="B251" s="6" t="s">
        <v>10</v>
      </c>
      <c r="C251" s="7">
        <v>29</v>
      </c>
      <c r="D251" s="7"/>
      <c r="E251" s="7"/>
      <c r="F251" s="7">
        <v>560459.29</v>
      </c>
      <c r="G251" s="7">
        <v>16923.77</v>
      </c>
      <c r="H251" s="8">
        <v>32008.98</v>
      </c>
      <c r="I251" s="54">
        <v>19326.182413793103</v>
      </c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ht="15.75" customHeight="1" x14ac:dyDescent="0.3">
      <c r="A252" s="5" t="s">
        <v>277</v>
      </c>
      <c r="B252" s="6" t="s">
        <v>13</v>
      </c>
      <c r="C252" s="7">
        <v>48</v>
      </c>
      <c r="D252" s="7">
        <v>0</v>
      </c>
      <c r="E252" s="7">
        <v>0</v>
      </c>
      <c r="F252" s="7">
        <v>361858.75</v>
      </c>
      <c r="G252" s="7">
        <v>4955.04</v>
      </c>
      <c r="H252" s="8">
        <v>19736.89</v>
      </c>
      <c r="I252" s="54">
        <v>7538.723958333333</v>
      </c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ht="15.75" customHeight="1" x14ac:dyDescent="0.3">
      <c r="A253" s="5" t="s">
        <v>278</v>
      </c>
      <c r="B253" s="6" t="s">
        <v>13</v>
      </c>
      <c r="C253" s="7">
        <v>88</v>
      </c>
      <c r="D253" s="7">
        <v>1</v>
      </c>
      <c r="E253" s="7">
        <v>6181.8</v>
      </c>
      <c r="F253" s="7">
        <v>923678.92</v>
      </c>
      <c r="G253" s="7">
        <v>10303.07</v>
      </c>
      <c r="H253" s="8">
        <v>29878.68</v>
      </c>
      <c r="I253" s="54">
        <v>10496.351363636364</v>
      </c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ht="15.75" customHeight="1" x14ac:dyDescent="0.3">
      <c r="A254" s="5" t="s">
        <v>279</v>
      </c>
      <c r="B254" s="6" t="s">
        <v>51</v>
      </c>
      <c r="C254" s="7">
        <v>79</v>
      </c>
      <c r="D254" s="7" t="s">
        <v>32</v>
      </c>
      <c r="E254" s="7"/>
      <c r="F254" s="7">
        <v>1093351.53</v>
      </c>
      <c r="G254" s="7">
        <v>13400</v>
      </c>
      <c r="H254" s="8">
        <v>27588.41</v>
      </c>
      <c r="I254" s="54">
        <v>13839.892784810127</v>
      </c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ht="15" customHeight="1" x14ac:dyDescent="0.3">
      <c r="A255" s="5" t="s">
        <v>280</v>
      </c>
      <c r="B255" s="6" t="s">
        <v>15</v>
      </c>
      <c r="C255" s="7">
        <v>49</v>
      </c>
      <c r="D255" s="7"/>
      <c r="E255" s="7"/>
      <c r="F255" s="7">
        <v>172777.41</v>
      </c>
      <c r="G255" s="7">
        <v>3000</v>
      </c>
      <c r="H255" s="8">
        <v>4000</v>
      </c>
      <c r="I255" s="54">
        <v>3526.0695918367346</v>
      </c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1:36" ht="15.75" customHeight="1" x14ac:dyDescent="0.3">
      <c r="A256" s="5" t="s">
        <v>281</v>
      </c>
      <c r="B256" s="6" t="s">
        <v>10</v>
      </c>
      <c r="C256" s="7">
        <v>34</v>
      </c>
      <c r="D256" s="7">
        <v>0</v>
      </c>
      <c r="E256" s="7">
        <v>0</v>
      </c>
      <c r="F256" s="7">
        <v>434798.07</v>
      </c>
      <c r="G256" s="7">
        <v>16923</v>
      </c>
      <c r="H256" s="8">
        <v>10793.8</v>
      </c>
      <c r="I256" s="54">
        <v>12788.178529411765</v>
      </c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1:36" ht="15.75" customHeight="1" x14ac:dyDescent="0.3">
      <c r="A257" s="5" t="s">
        <v>282</v>
      </c>
      <c r="B257" s="6" t="s">
        <v>28</v>
      </c>
      <c r="C257" s="7">
        <v>63</v>
      </c>
      <c r="D257" s="7" t="s">
        <v>32</v>
      </c>
      <c r="E257" s="7" t="s">
        <v>42</v>
      </c>
      <c r="F257" s="11">
        <v>837128.08</v>
      </c>
      <c r="G257" s="7">
        <v>10100.040000000001</v>
      </c>
      <c r="H257" s="8">
        <v>30300</v>
      </c>
      <c r="I257" s="54">
        <v>13287.7473015873</v>
      </c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ht="15" customHeight="1" x14ac:dyDescent="0.3">
      <c r="A258" s="5" t="s">
        <v>283</v>
      </c>
      <c r="B258" s="6" t="s">
        <v>40</v>
      </c>
      <c r="C258" s="7">
        <v>57</v>
      </c>
      <c r="D258" s="7">
        <v>0</v>
      </c>
      <c r="E258" s="7">
        <v>0</v>
      </c>
      <c r="F258" s="7">
        <v>990727.66</v>
      </c>
      <c r="G258" s="7">
        <v>10575.96</v>
      </c>
      <c r="H258" s="8">
        <v>31728</v>
      </c>
      <c r="I258" s="54">
        <v>17381.18701754386</v>
      </c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1:36" ht="15.75" customHeight="1" x14ac:dyDescent="0.3">
      <c r="A259" s="5" t="s">
        <v>284</v>
      </c>
      <c r="B259" s="6" t="s">
        <v>40</v>
      </c>
      <c r="C259" s="7" t="s">
        <v>285</v>
      </c>
      <c r="D259" s="23"/>
      <c r="E259" s="23"/>
      <c r="F259" s="7"/>
      <c r="G259" s="7"/>
      <c r="H259" s="8"/>
      <c r="I259" s="54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1:36" ht="15.75" customHeight="1" x14ac:dyDescent="0.3">
      <c r="A260" s="5" t="s">
        <v>286</v>
      </c>
      <c r="B260" s="5" t="s">
        <v>13</v>
      </c>
      <c r="C260" s="7">
        <v>42</v>
      </c>
      <c r="D260" s="7">
        <v>0</v>
      </c>
      <c r="E260" s="7">
        <v>0</v>
      </c>
      <c r="F260" s="7">
        <v>584965.04</v>
      </c>
      <c r="G260" s="7">
        <v>10740</v>
      </c>
      <c r="H260" s="8">
        <v>19332.96</v>
      </c>
      <c r="I260" s="54">
        <v>13927.739047619049</v>
      </c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1:36" ht="15.75" customHeight="1" x14ac:dyDescent="0.3">
      <c r="A261" s="5" t="s">
        <v>287</v>
      </c>
      <c r="B261" s="6" t="s">
        <v>15</v>
      </c>
      <c r="C261" s="7">
        <v>57</v>
      </c>
      <c r="D261" s="7">
        <v>0</v>
      </c>
      <c r="E261" s="7">
        <v>0</v>
      </c>
      <c r="F261" s="7">
        <v>289000</v>
      </c>
      <c r="G261" s="7">
        <v>3756</v>
      </c>
      <c r="H261" s="8">
        <v>9311.76</v>
      </c>
      <c r="I261" s="54">
        <v>5070.1754385964914</v>
      </c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1:36" ht="15.75" customHeight="1" x14ac:dyDescent="0.3">
      <c r="A262" s="5" t="s">
        <v>288</v>
      </c>
      <c r="B262" s="6" t="s">
        <v>40</v>
      </c>
      <c r="C262" s="7">
        <v>25</v>
      </c>
      <c r="D262" s="7" t="s">
        <v>32</v>
      </c>
      <c r="E262" s="7" t="s">
        <v>42</v>
      </c>
      <c r="F262" s="7">
        <v>172550.89</v>
      </c>
      <c r="G262" s="7">
        <v>4696.87</v>
      </c>
      <c r="H262" s="8">
        <v>9393.6299999999992</v>
      </c>
      <c r="I262" s="54">
        <v>6902.0356000000002</v>
      </c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1:36" ht="15.75" customHeight="1" x14ac:dyDescent="0.3">
      <c r="A263" s="5" t="s">
        <v>289</v>
      </c>
      <c r="B263" s="6" t="s">
        <v>13</v>
      </c>
      <c r="C263" s="7">
        <v>46</v>
      </c>
      <c r="D263" s="7">
        <v>2</v>
      </c>
      <c r="E263" s="7">
        <f>1074+2147.04</f>
        <v>3221.04</v>
      </c>
      <c r="F263" s="7">
        <v>443524.1</v>
      </c>
      <c r="G263" s="7">
        <v>8220.9599999999991</v>
      </c>
      <c r="H263" s="8">
        <v>7004.04</v>
      </c>
      <c r="I263" s="54">
        <v>9641.8282608695645</v>
      </c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ht="15.75" customHeight="1" x14ac:dyDescent="0.3">
      <c r="A264" s="5" t="s">
        <v>290</v>
      </c>
      <c r="B264" s="6" t="s">
        <v>30</v>
      </c>
      <c r="C264" s="7">
        <v>63</v>
      </c>
      <c r="D264" s="7">
        <v>0</v>
      </c>
      <c r="E264" s="7">
        <v>0</v>
      </c>
      <c r="F264" s="7">
        <v>858772</v>
      </c>
      <c r="G264" s="7">
        <v>10138</v>
      </c>
      <c r="H264" s="8">
        <v>32000</v>
      </c>
      <c r="I264" s="54">
        <v>13631.301587301587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15.75" customHeight="1" x14ac:dyDescent="0.3">
      <c r="A265" s="5" t="s">
        <v>291</v>
      </c>
      <c r="B265" s="6" t="s">
        <v>103</v>
      </c>
      <c r="C265" s="7">
        <v>60</v>
      </c>
      <c r="D265" s="7">
        <v>3</v>
      </c>
      <c r="E265" s="7">
        <v>1833.76</v>
      </c>
      <c r="F265" s="7">
        <v>704285.21</v>
      </c>
      <c r="G265" s="7">
        <v>9549.9599999999991</v>
      </c>
      <c r="H265" s="8">
        <v>12890.04</v>
      </c>
      <c r="I265" s="54">
        <v>11738.086833333333</v>
      </c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36" ht="15.75" customHeight="1" x14ac:dyDescent="0.3">
      <c r="A266" s="5" t="s">
        <v>292</v>
      </c>
      <c r="B266" s="6" t="s">
        <v>46</v>
      </c>
      <c r="C266" s="7">
        <v>29</v>
      </c>
      <c r="D266" s="7">
        <v>0</v>
      </c>
      <c r="E266" s="7">
        <v>0</v>
      </c>
      <c r="F266" s="7">
        <v>135916.79999999999</v>
      </c>
      <c r="G266" s="7">
        <v>3350.04</v>
      </c>
      <c r="H266" s="8">
        <v>8256.9599999999991</v>
      </c>
      <c r="I266" s="54">
        <v>4686.7862068965514</v>
      </c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1:36" ht="15.75" customHeight="1" x14ac:dyDescent="0.3">
      <c r="A267" s="5" t="s">
        <v>293</v>
      </c>
      <c r="B267" s="6" t="s">
        <v>13</v>
      </c>
      <c r="C267" s="7">
        <v>51</v>
      </c>
      <c r="D267" s="7">
        <v>0</v>
      </c>
      <c r="E267" s="7">
        <v>0</v>
      </c>
      <c r="F267" s="7">
        <v>416552.85</v>
      </c>
      <c r="G267" s="7">
        <v>5436</v>
      </c>
      <c r="H267" s="8">
        <v>15599.9</v>
      </c>
      <c r="I267" s="54">
        <v>8167.7029411764697</v>
      </c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ht="15.75" customHeight="1" x14ac:dyDescent="0.3">
      <c r="A268" s="5" t="s">
        <v>294</v>
      </c>
      <c r="B268" s="6" t="s">
        <v>10</v>
      </c>
      <c r="C268" s="7">
        <v>112</v>
      </c>
      <c r="D268" s="7">
        <v>0</v>
      </c>
      <c r="E268" s="7">
        <v>0</v>
      </c>
      <c r="F268" s="7">
        <v>1751333.11</v>
      </c>
      <c r="G268" s="7">
        <v>16923</v>
      </c>
      <c r="H268" s="8">
        <v>21777.86</v>
      </c>
      <c r="I268" s="54">
        <v>15636.902767857144</v>
      </c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15.75" customHeight="1" x14ac:dyDescent="0.3">
      <c r="A269" s="5" t="s">
        <v>295</v>
      </c>
      <c r="B269" s="6" t="s">
        <v>51</v>
      </c>
      <c r="C269" s="7">
        <v>105</v>
      </c>
      <c r="D269" s="7" t="s">
        <v>32</v>
      </c>
      <c r="E269" s="7" t="s">
        <v>42</v>
      </c>
      <c r="F269" s="7">
        <v>1290526.74</v>
      </c>
      <c r="G269" s="7">
        <v>13389.82</v>
      </c>
      <c r="H269" s="8">
        <v>39336.1</v>
      </c>
      <c r="I269" s="54">
        <v>12290.730857142857</v>
      </c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36" ht="15.75" customHeight="1" x14ac:dyDescent="0.3">
      <c r="A270" s="5" t="s">
        <v>296</v>
      </c>
      <c r="B270" s="6" t="s">
        <v>15</v>
      </c>
      <c r="C270" s="7">
        <v>40</v>
      </c>
      <c r="D270" s="7">
        <v>0</v>
      </c>
      <c r="E270" s="7">
        <v>0</v>
      </c>
      <c r="F270" s="7">
        <v>219619.83</v>
      </c>
      <c r="G270" s="7">
        <v>3570.96</v>
      </c>
      <c r="H270" s="8">
        <v>13342.71</v>
      </c>
      <c r="I270" s="54">
        <v>5490.49575</v>
      </c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1:36" ht="15.75" customHeight="1" x14ac:dyDescent="0.3">
      <c r="A271" s="5" t="s">
        <v>297</v>
      </c>
      <c r="B271" s="6" t="s">
        <v>30</v>
      </c>
      <c r="C271" s="7">
        <v>55</v>
      </c>
      <c r="D271" s="7" t="s">
        <v>32</v>
      </c>
      <c r="E271" s="7" t="s">
        <v>42</v>
      </c>
      <c r="F271" s="7">
        <v>685048.92</v>
      </c>
      <c r="G271" s="7">
        <v>9450</v>
      </c>
      <c r="H271" s="8">
        <v>22050.34</v>
      </c>
      <c r="I271" s="54">
        <v>12455.434909090909</v>
      </c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1:36" ht="15.75" customHeight="1" x14ac:dyDescent="0.3">
      <c r="A272" s="5" t="s">
        <v>298</v>
      </c>
      <c r="B272" s="6" t="s">
        <v>34</v>
      </c>
      <c r="C272" s="7">
        <v>34</v>
      </c>
      <c r="D272" s="7">
        <v>0</v>
      </c>
      <c r="E272" s="7">
        <v>0</v>
      </c>
      <c r="F272" s="7">
        <v>131687.85999999999</v>
      </c>
      <c r="G272" s="7">
        <v>3000</v>
      </c>
      <c r="H272" s="8">
        <v>5679.84</v>
      </c>
      <c r="I272" s="54">
        <v>3873.1723529411761</v>
      </c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ht="15.75" customHeight="1" x14ac:dyDescent="0.3">
      <c r="A273" s="5" t="s">
        <v>299</v>
      </c>
      <c r="B273" s="6" t="s">
        <v>15</v>
      </c>
      <c r="C273" s="7">
        <v>60</v>
      </c>
      <c r="D273" s="7">
        <v>0</v>
      </c>
      <c r="E273" s="7">
        <v>0</v>
      </c>
      <c r="F273" s="7">
        <v>866001.74</v>
      </c>
      <c r="G273" s="11">
        <v>10117.61</v>
      </c>
      <c r="H273" s="10">
        <v>23719.48</v>
      </c>
      <c r="I273" s="54">
        <v>14433.362333333333</v>
      </c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1:36" ht="15.75" customHeight="1" x14ac:dyDescent="0.3">
      <c r="A274" s="5" t="s">
        <v>300</v>
      </c>
      <c r="B274" s="6" t="s">
        <v>28</v>
      </c>
      <c r="C274" s="7">
        <v>40</v>
      </c>
      <c r="D274" s="7">
        <v>1</v>
      </c>
      <c r="E274" s="7">
        <v>1</v>
      </c>
      <c r="F274" s="7">
        <v>284737</v>
      </c>
      <c r="G274" s="7">
        <v>4250</v>
      </c>
      <c r="H274" s="8">
        <v>21250</v>
      </c>
      <c r="I274" s="54">
        <v>7118.4250000000002</v>
      </c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1:36" ht="15.75" customHeight="1" x14ac:dyDescent="0.3">
      <c r="A275" s="5" t="s">
        <v>301</v>
      </c>
      <c r="B275" s="6" t="s">
        <v>15</v>
      </c>
      <c r="C275" s="7">
        <v>36</v>
      </c>
      <c r="D275" s="7">
        <v>0</v>
      </c>
      <c r="E275" s="7">
        <v>0</v>
      </c>
      <c r="F275" s="7">
        <v>190520.47</v>
      </c>
      <c r="G275" s="7">
        <v>3342</v>
      </c>
      <c r="H275" s="8">
        <v>13368</v>
      </c>
      <c r="I275" s="54">
        <v>5292.2352777777778</v>
      </c>
      <c r="J275" s="1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1:36" ht="15.75" customHeight="1" x14ac:dyDescent="0.3">
      <c r="A276" s="5" t="s">
        <v>302</v>
      </c>
      <c r="B276" s="6" t="s">
        <v>13</v>
      </c>
      <c r="C276" s="7">
        <v>38</v>
      </c>
      <c r="D276" s="7">
        <v>5</v>
      </c>
      <c r="E276" s="7">
        <f>350.15+350.15+200.04+200.04+255.98</f>
        <v>1356.36</v>
      </c>
      <c r="F276" s="7">
        <v>227505.6</v>
      </c>
      <c r="G276" s="7">
        <v>4517.6400000000003</v>
      </c>
      <c r="H276" s="8">
        <v>12609.85</v>
      </c>
      <c r="I276" s="54">
        <v>5986.9894736842107</v>
      </c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1:36" ht="15.75" customHeight="1" x14ac:dyDescent="0.3">
      <c r="A277" s="5" t="s">
        <v>303</v>
      </c>
      <c r="B277" s="6" t="s">
        <v>34</v>
      </c>
      <c r="C277" s="7">
        <v>63</v>
      </c>
      <c r="D277" s="7">
        <v>0</v>
      </c>
      <c r="E277" s="7">
        <v>0</v>
      </c>
      <c r="F277" s="7">
        <v>924000</v>
      </c>
      <c r="G277" s="7">
        <v>11471.04</v>
      </c>
      <c r="H277" s="8">
        <v>24772.240000000002</v>
      </c>
      <c r="I277" s="54">
        <v>14666.666666666666</v>
      </c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1:36" ht="15.75" customHeight="1" x14ac:dyDescent="0.3">
      <c r="A278" s="5" t="s">
        <v>304</v>
      </c>
      <c r="B278" s="6" t="s">
        <v>46</v>
      </c>
      <c r="C278" s="7">
        <v>44</v>
      </c>
      <c r="D278" s="7">
        <v>0</v>
      </c>
      <c r="E278" s="7">
        <v>0</v>
      </c>
      <c r="F278" s="7">
        <v>347425.81</v>
      </c>
      <c r="G278" s="7">
        <v>6556.92</v>
      </c>
      <c r="H278" s="8">
        <v>17152.8</v>
      </c>
      <c r="I278" s="54">
        <v>7896.0411363636367</v>
      </c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1:36" ht="15.75" customHeight="1" x14ac:dyDescent="0.3">
      <c r="A279" s="5" t="s">
        <v>305</v>
      </c>
      <c r="B279" s="6" t="s">
        <v>13</v>
      </c>
      <c r="C279" s="7">
        <v>44</v>
      </c>
      <c r="D279" s="7">
        <v>2</v>
      </c>
      <c r="E279" s="7">
        <f>429.96+429.96</f>
        <v>859.92</v>
      </c>
      <c r="F279" s="11">
        <v>229881.55</v>
      </c>
      <c r="G279" s="7">
        <v>3440.04</v>
      </c>
      <c r="H279" s="8">
        <v>9467.74</v>
      </c>
      <c r="I279" s="54">
        <v>5224.5806818181818</v>
      </c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ht="15.75" customHeight="1" x14ac:dyDescent="0.3">
      <c r="A280" s="5" t="s">
        <v>306</v>
      </c>
      <c r="B280" s="6" t="s">
        <v>17</v>
      </c>
      <c r="C280" s="7">
        <v>44</v>
      </c>
      <c r="D280" s="7">
        <v>0</v>
      </c>
      <c r="E280" s="7">
        <v>0</v>
      </c>
      <c r="F280" s="7">
        <v>315537.09000000003</v>
      </c>
      <c r="G280" s="7">
        <v>5344.12</v>
      </c>
      <c r="H280" s="8">
        <v>13824.74</v>
      </c>
      <c r="I280" s="54">
        <v>7171.2975000000006</v>
      </c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15.75" customHeight="1" x14ac:dyDescent="0.3">
      <c r="A281" s="5" t="s">
        <v>307</v>
      </c>
      <c r="B281" s="6" t="s">
        <v>13</v>
      </c>
      <c r="C281" s="7">
        <v>39</v>
      </c>
      <c r="D281" s="7">
        <v>0</v>
      </c>
      <c r="E281" s="7">
        <v>0</v>
      </c>
      <c r="F281" s="7">
        <v>306331.92</v>
      </c>
      <c r="G281" s="7">
        <v>6977.99</v>
      </c>
      <c r="H281" s="8">
        <v>14535.67</v>
      </c>
      <c r="I281" s="54">
        <v>7854.664615384615</v>
      </c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15.75" customHeight="1" x14ac:dyDescent="0.3">
      <c r="A282" s="5" t="s">
        <v>308</v>
      </c>
      <c r="B282" s="6" t="s">
        <v>17</v>
      </c>
      <c r="C282" s="7">
        <v>28</v>
      </c>
      <c r="D282" s="7">
        <v>0</v>
      </c>
      <c r="E282" s="7">
        <v>0</v>
      </c>
      <c r="F282" s="7">
        <v>173714</v>
      </c>
      <c r="G282" s="7">
        <v>3770</v>
      </c>
      <c r="H282" s="8">
        <v>9569</v>
      </c>
      <c r="I282" s="54">
        <v>6204.0714285714284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1:36" ht="15.75" customHeight="1" x14ac:dyDescent="0.3">
      <c r="A283" s="5" t="s">
        <v>309</v>
      </c>
      <c r="B283" s="6" t="s">
        <v>15</v>
      </c>
      <c r="C283" s="7">
        <v>64</v>
      </c>
      <c r="D283" s="7" t="s">
        <v>32</v>
      </c>
      <c r="E283" s="7" t="s">
        <v>42</v>
      </c>
      <c r="F283" s="7">
        <v>982896.08</v>
      </c>
      <c r="G283" s="7">
        <v>10614.12</v>
      </c>
      <c r="H283" s="8">
        <v>15910.92</v>
      </c>
      <c r="I283" s="54">
        <v>15357.751249999999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ht="15.75" customHeight="1" x14ac:dyDescent="0.3">
      <c r="A284" s="5" t="s">
        <v>310</v>
      </c>
      <c r="B284" s="6" t="s">
        <v>46</v>
      </c>
      <c r="C284" s="7">
        <v>72</v>
      </c>
      <c r="D284" s="7">
        <v>0</v>
      </c>
      <c r="E284" s="7">
        <v>0</v>
      </c>
      <c r="F284" s="7">
        <v>1253479.47</v>
      </c>
      <c r="G284" s="7">
        <v>10619.04</v>
      </c>
      <c r="H284" s="8">
        <v>26276.04</v>
      </c>
      <c r="I284" s="54">
        <v>17409.437083333334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15.75" customHeight="1" x14ac:dyDescent="0.3">
      <c r="A285" s="5" t="s">
        <v>311</v>
      </c>
      <c r="B285" s="6" t="s">
        <v>34</v>
      </c>
      <c r="C285" s="7">
        <v>51</v>
      </c>
      <c r="D285" s="7" t="s">
        <v>32</v>
      </c>
      <c r="E285" s="7" t="s">
        <v>42</v>
      </c>
      <c r="F285" s="7">
        <v>272443.57</v>
      </c>
      <c r="G285" s="7">
        <v>4041.24</v>
      </c>
      <c r="H285" s="8">
        <v>12123.72</v>
      </c>
      <c r="I285" s="54">
        <v>5342.0307843137252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1:36" ht="15.75" customHeight="1" x14ac:dyDescent="0.3">
      <c r="A286" s="5" t="s">
        <v>312</v>
      </c>
      <c r="B286" s="6" t="s">
        <v>10</v>
      </c>
      <c r="C286" s="7">
        <v>46</v>
      </c>
      <c r="D286" s="7">
        <v>0</v>
      </c>
      <c r="E286" s="7">
        <v>0</v>
      </c>
      <c r="F286" s="7">
        <v>664612</v>
      </c>
      <c r="G286" s="7">
        <v>16923</v>
      </c>
      <c r="H286" s="8">
        <v>10090.08</v>
      </c>
      <c r="I286" s="54">
        <v>14448.08695652174</v>
      </c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1:36" ht="15.75" customHeight="1" x14ac:dyDescent="0.3">
      <c r="A287" s="5" t="s">
        <v>313</v>
      </c>
      <c r="B287" s="6" t="s">
        <v>40</v>
      </c>
      <c r="C287" s="7">
        <v>52</v>
      </c>
      <c r="D287" s="7"/>
      <c r="E287" s="7"/>
      <c r="F287" s="7">
        <v>376992.51</v>
      </c>
      <c r="G287" s="7">
        <v>4384.59</v>
      </c>
      <c r="H287" s="8">
        <v>24115.119999999999</v>
      </c>
      <c r="I287" s="54">
        <v>7249.855961538462</v>
      </c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1:36" ht="15.75" customHeight="1" x14ac:dyDescent="0.3">
      <c r="A288" s="5" t="s">
        <v>314</v>
      </c>
      <c r="B288" s="6" t="s">
        <v>15</v>
      </c>
      <c r="C288" s="7">
        <v>67</v>
      </c>
      <c r="D288" s="7">
        <v>0</v>
      </c>
      <c r="E288" s="7">
        <v>0</v>
      </c>
      <c r="F288" s="7">
        <v>825239.73</v>
      </c>
      <c r="G288" s="7">
        <v>8971.32</v>
      </c>
      <c r="H288" s="8">
        <v>22174.92</v>
      </c>
      <c r="I288" s="54">
        <v>12317.010895522388</v>
      </c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t="15.75" customHeight="1" x14ac:dyDescent="0.3">
      <c r="A289" s="5" t="s">
        <v>315</v>
      </c>
      <c r="B289" s="6" t="s">
        <v>34</v>
      </c>
      <c r="C289" s="7">
        <v>31</v>
      </c>
      <c r="D289" s="7">
        <v>0</v>
      </c>
      <c r="E289" s="7">
        <v>0</v>
      </c>
      <c r="F289" s="7">
        <v>196488.32000000001</v>
      </c>
      <c r="G289" s="7">
        <v>4288.2</v>
      </c>
      <c r="H289" s="8">
        <v>10720.56</v>
      </c>
      <c r="I289" s="54">
        <v>6338.3329032258071</v>
      </c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ht="15.75" customHeight="1" x14ac:dyDescent="0.3">
      <c r="A290" s="5" t="s">
        <v>316</v>
      </c>
      <c r="B290" s="6" t="s">
        <v>13</v>
      </c>
      <c r="C290" s="7">
        <v>55</v>
      </c>
      <c r="D290" s="7" t="s">
        <v>32</v>
      </c>
      <c r="E290" s="7" t="s">
        <v>42</v>
      </c>
      <c r="F290" s="7">
        <v>405017.48</v>
      </c>
      <c r="G290" s="7">
        <v>5359.08</v>
      </c>
      <c r="H290" s="8">
        <v>16077.96</v>
      </c>
      <c r="I290" s="54">
        <v>7363.9541818181815</v>
      </c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t="15.75" customHeight="1" x14ac:dyDescent="0.3">
      <c r="A291" s="5" t="s">
        <v>317</v>
      </c>
      <c r="B291" s="6" t="s">
        <v>34</v>
      </c>
      <c r="C291" s="7">
        <v>86</v>
      </c>
      <c r="D291" s="7" t="s">
        <v>32</v>
      </c>
      <c r="E291" s="7" t="s">
        <v>42</v>
      </c>
      <c r="F291" s="7">
        <v>1273315.92</v>
      </c>
      <c r="G291" s="7">
        <v>11859</v>
      </c>
      <c r="H291" s="8">
        <v>18349.32</v>
      </c>
      <c r="I291" s="54">
        <v>14805.99906976744</v>
      </c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ht="15.75" customHeight="1" x14ac:dyDescent="0.3">
      <c r="A292" s="5" t="s">
        <v>318</v>
      </c>
      <c r="B292" s="6" t="s">
        <v>10</v>
      </c>
      <c r="C292" s="7">
        <v>30</v>
      </c>
      <c r="D292" s="7">
        <v>0</v>
      </c>
      <c r="E292" s="7">
        <v>0</v>
      </c>
      <c r="F292" s="7">
        <v>449594.82</v>
      </c>
      <c r="G292" s="11">
        <v>16922</v>
      </c>
      <c r="H292" s="8">
        <v>8842.0300000000007</v>
      </c>
      <c r="I292" s="54">
        <v>14986.494000000001</v>
      </c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1:36" ht="15.75" customHeight="1" x14ac:dyDescent="0.3">
      <c r="A293" s="5" t="s">
        <v>319</v>
      </c>
      <c r="B293" s="6" t="s">
        <v>46</v>
      </c>
      <c r="C293" s="7">
        <v>93</v>
      </c>
      <c r="D293" s="7" t="s">
        <v>32</v>
      </c>
      <c r="E293" s="7" t="s">
        <v>42</v>
      </c>
      <c r="F293" s="7">
        <v>1183337.3600000001</v>
      </c>
      <c r="G293" s="7">
        <v>11514</v>
      </c>
      <c r="H293" s="8">
        <v>20056.650000000001</v>
      </c>
      <c r="I293" s="54">
        <v>12724.057634408604</v>
      </c>
      <c r="J293" s="1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 ht="15.75" customHeight="1" x14ac:dyDescent="0.3">
      <c r="A294" s="5" t="s">
        <v>320</v>
      </c>
      <c r="B294" s="6" t="s">
        <v>13</v>
      </c>
      <c r="C294" s="7">
        <v>42</v>
      </c>
      <c r="D294" s="7">
        <v>3</v>
      </c>
      <c r="E294" s="7">
        <v>2280.7399999999998</v>
      </c>
      <c r="F294" s="7">
        <v>461180.81</v>
      </c>
      <c r="G294" s="7">
        <v>7476</v>
      </c>
      <c r="H294" s="8">
        <v>12850.65</v>
      </c>
      <c r="I294" s="54">
        <v>10980.495476190476</v>
      </c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15.75" customHeight="1" x14ac:dyDescent="0.3">
      <c r="A295" s="5" t="s">
        <v>321</v>
      </c>
      <c r="B295" s="6" t="s">
        <v>46</v>
      </c>
      <c r="C295" s="7">
        <v>52</v>
      </c>
      <c r="D295" s="7">
        <v>0</v>
      </c>
      <c r="E295" s="7">
        <v>0</v>
      </c>
      <c r="F295" s="7">
        <v>617162.18999999994</v>
      </c>
      <c r="G295" s="7">
        <v>8795.0400000000009</v>
      </c>
      <c r="H295" s="8">
        <v>21987.96</v>
      </c>
      <c r="I295" s="54">
        <v>11868.503653846154</v>
      </c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15.75" customHeight="1" x14ac:dyDescent="0.3">
      <c r="A296" s="5" t="s">
        <v>322</v>
      </c>
      <c r="B296" s="6" t="s">
        <v>40</v>
      </c>
      <c r="C296" s="7">
        <v>79</v>
      </c>
      <c r="D296" s="7" t="s">
        <v>32</v>
      </c>
      <c r="E296" s="7" t="s">
        <v>42</v>
      </c>
      <c r="F296" s="7">
        <v>911717.53</v>
      </c>
      <c r="G296" s="7">
        <v>10795</v>
      </c>
      <c r="H296" s="8">
        <v>30191.17</v>
      </c>
      <c r="I296" s="54">
        <v>11540.728227848102</v>
      </c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15.75" customHeight="1" x14ac:dyDescent="0.3">
      <c r="A297" s="5" t="s">
        <v>323</v>
      </c>
      <c r="B297" s="6" t="s">
        <v>10</v>
      </c>
      <c r="C297" s="7">
        <v>23</v>
      </c>
      <c r="D297" s="7">
        <v>0</v>
      </c>
      <c r="E297" s="7">
        <v>0</v>
      </c>
      <c r="F297" s="7">
        <v>446584.32000000001</v>
      </c>
      <c r="G297" s="7">
        <v>16922</v>
      </c>
      <c r="H297" s="8">
        <v>9742.69</v>
      </c>
      <c r="I297" s="54">
        <v>19416.709565217392</v>
      </c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15.75" customHeight="1" x14ac:dyDescent="0.3">
      <c r="A298" s="5" t="s">
        <v>324</v>
      </c>
      <c r="B298" s="6" t="s">
        <v>13</v>
      </c>
      <c r="C298" s="7"/>
      <c r="D298" s="21" t="s">
        <v>325</v>
      </c>
      <c r="E298" s="7"/>
      <c r="F298" s="7">
        <v>171000</v>
      </c>
      <c r="G298" s="7">
        <v>4360</v>
      </c>
      <c r="H298" s="8">
        <v>7552</v>
      </c>
      <c r="I298" s="54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1:36" ht="15.75" customHeight="1" x14ac:dyDescent="0.3">
      <c r="A299" s="5" t="s">
        <v>326</v>
      </c>
      <c r="B299" s="6" t="s">
        <v>28</v>
      </c>
      <c r="C299" s="7">
        <v>59</v>
      </c>
      <c r="D299" s="7">
        <v>0</v>
      </c>
      <c r="E299" s="7">
        <v>0</v>
      </c>
      <c r="F299" s="7">
        <v>394400.56</v>
      </c>
      <c r="G299" s="7">
        <v>4863</v>
      </c>
      <c r="H299" s="8">
        <v>10611.96</v>
      </c>
      <c r="I299" s="54">
        <v>6684.7552542372878</v>
      </c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ht="15.75" customHeight="1" x14ac:dyDescent="0.3">
      <c r="A300" s="5" t="s">
        <v>327</v>
      </c>
      <c r="B300" s="6" t="s">
        <v>17</v>
      </c>
      <c r="C300" s="7">
        <v>38</v>
      </c>
      <c r="D300" s="7">
        <v>0</v>
      </c>
      <c r="E300" s="7">
        <v>0</v>
      </c>
      <c r="F300" s="7">
        <v>348799.78</v>
      </c>
      <c r="G300" s="7">
        <v>6237</v>
      </c>
      <c r="H300" s="8">
        <v>14881.93</v>
      </c>
      <c r="I300" s="54">
        <v>9178.9415789473696</v>
      </c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15.75" customHeight="1" x14ac:dyDescent="0.3">
      <c r="A301" s="5" t="s">
        <v>328</v>
      </c>
      <c r="B301" s="6" t="s">
        <v>40</v>
      </c>
      <c r="C301" s="7">
        <v>71</v>
      </c>
      <c r="D301" s="7">
        <v>1</v>
      </c>
      <c r="E301" s="7">
        <v>458.04</v>
      </c>
      <c r="F301" s="7">
        <v>1032403.87</v>
      </c>
      <c r="G301" s="7">
        <v>11521.32</v>
      </c>
      <c r="H301" s="8">
        <v>21893.61</v>
      </c>
      <c r="I301" s="54">
        <v>14540.899577464788</v>
      </c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15.75" customHeight="1" x14ac:dyDescent="0.3">
      <c r="A302" s="5" t="s">
        <v>329</v>
      </c>
      <c r="B302" s="6" t="s">
        <v>40</v>
      </c>
      <c r="C302" s="7">
        <v>31</v>
      </c>
      <c r="D302" s="7">
        <v>4</v>
      </c>
      <c r="E302" s="7">
        <v>1044</v>
      </c>
      <c r="F302" s="7">
        <v>254198</v>
      </c>
      <c r="G302" s="7">
        <v>5050</v>
      </c>
      <c r="H302" s="8">
        <v>15150</v>
      </c>
      <c r="I302" s="54">
        <v>8199.9354838709678</v>
      </c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1:36" ht="15.75" customHeight="1" x14ac:dyDescent="0.3">
      <c r="A303" s="5" t="s">
        <v>330</v>
      </c>
      <c r="B303" s="5" t="s">
        <v>17</v>
      </c>
      <c r="C303" s="7">
        <v>38</v>
      </c>
      <c r="D303" s="7">
        <v>0</v>
      </c>
      <c r="E303" s="7">
        <v>0</v>
      </c>
      <c r="F303" s="7">
        <v>387922.02</v>
      </c>
      <c r="G303" s="7">
        <v>6255</v>
      </c>
      <c r="H303" s="8">
        <v>19368.36</v>
      </c>
      <c r="I303" s="54">
        <v>10208.474210526316</v>
      </c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1:36" ht="15.75" customHeight="1" x14ac:dyDescent="0.3">
      <c r="A304" s="5" t="s">
        <v>331</v>
      </c>
      <c r="B304" s="6" t="s">
        <v>17</v>
      </c>
      <c r="C304" s="7">
        <v>56</v>
      </c>
      <c r="D304" s="7">
        <v>0</v>
      </c>
      <c r="E304" s="7">
        <v>0</v>
      </c>
      <c r="F304" s="7">
        <v>458322.12</v>
      </c>
      <c r="G304" s="7">
        <v>4896.32</v>
      </c>
      <c r="H304" s="8">
        <v>15181.66</v>
      </c>
      <c r="I304" s="54">
        <v>8184.3235714285711</v>
      </c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1:36" ht="15.75" customHeight="1" x14ac:dyDescent="0.3">
      <c r="A305" s="5" t="s">
        <v>332</v>
      </c>
      <c r="B305" s="6" t="s">
        <v>15</v>
      </c>
      <c r="C305" s="7">
        <v>51</v>
      </c>
      <c r="D305" s="7" t="s">
        <v>32</v>
      </c>
      <c r="E305" s="7" t="s">
        <v>42</v>
      </c>
      <c r="F305" s="7">
        <v>265100.62</v>
      </c>
      <c r="G305" s="7">
        <v>3998.04</v>
      </c>
      <c r="H305" s="8">
        <v>6887.25</v>
      </c>
      <c r="I305" s="54">
        <v>5198.0513725490191</v>
      </c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1:36" ht="15.75" customHeight="1" x14ac:dyDescent="0.3">
      <c r="A306" s="5" t="s">
        <v>333</v>
      </c>
      <c r="B306" s="6" t="s">
        <v>10</v>
      </c>
      <c r="C306" s="7">
        <v>30</v>
      </c>
      <c r="D306" s="7">
        <v>0</v>
      </c>
      <c r="E306" s="7">
        <v>0</v>
      </c>
      <c r="F306" s="7">
        <v>421746.92</v>
      </c>
      <c r="G306" s="7">
        <v>16878</v>
      </c>
      <c r="H306" s="8">
        <v>10605</v>
      </c>
      <c r="I306" s="54">
        <v>14058.230666666666</v>
      </c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1:36" ht="15.75" customHeight="1" x14ac:dyDescent="0.3">
      <c r="A307" s="5" t="s">
        <v>334</v>
      </c>
      <c r="B307" s="6" t="s">
        <v>28</v>
      </c>
      <c r="C307" s="7">
        <v>46</v>
      </c>
      <c r="D307" s="7">
        <v>0</v>
      </c>
      <c r="E307" s="7">
        <v>0</v>
      </c>
      <c r="F307" s="7">
        <v>336130.36</v>
      </c>
      <c r="G307" s="7">
        <v>4676.04</v>
      </c>
      <c r="H307" s="8">
        <v>12158.04</v>
      </c>
      <c r="I307" s="54">
        <v>7307.1817391304348</v>
      </c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1:36" ht="15.75" customHeight="1" x14ac:dyDescent="0.3">
      <c r="A308" s="5" t="s">
        <v>335</v>
      </c>
      <c r="B308" s="6" t="s">
        <v>13</v>
      </c>
      <c r="C308" s="7">
        <v>39</v>
      </c>
      <c r="D308" s="7">
        <v>0</v>
      </c>
      <c r="E308" s="7">
        <v>0</v>
      </c>
      <c r="F308" s="7">
        <v>284865</v>
      </c>
      <c r="G308" s="7">
        <v>4635</v>
      </c>
      <c r="H308" s="8">
        <v>18514</v>
      </c>
      <c r="I308" s="54">
        <v>7304.2307692307695</v>
      </c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1:36" ht="15.75" customHeight="1" x14ac:dyDescent="0.3">
      <c r="A309" s="5" t="s">
        <v>336</v>
      </c>
      <c r="B309" s="6" t="s">
        <v>15</v>
      </c>
      <c r="C309" s="7">
        <v>50</v>
      </c>
      <c r="D309" s="7">
        <v>0</v>
      </c>
      <c r="E309" s="7">
        <v>0</v>
      </c>
      <c r="F309" s="7">
        <v>350421.02</v>
      </c>
      <c r="G309" s="7">
        <v>4514.88</v>
      </c>
      <c r="H309" s="8">
        <v>20024.52</v>
      </c>
      <c r="I309" s="54">
        <v>7008.4204</v>
      </c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ht="15.75" customHeight="1" x14ac:dyDescent="0.3">
      <c r="A310" s="5" t="s">
        <v>337</v>
      </c>
      <c r="B310" s="6" t="s">
        <v>40</v>
      </c>
      <c r="C310" s="7">
        <v>60</v>
      </c>
      <c r="D310" s="7">
        <v>2</v>
      </c>
      <c r="E310" s="7">
        <f>1513.72+1488.72</f>
        <v>3002.44</v>
      </c>
      <c r="F310" s="7">
        <v>520328.84</v>
      </c>
      <c r="G310" s="7">
        <v>6489.84</v>
      </c>
      <c r="H310" s="8">
        <v>14888.4</v>
      </c>
      <c r="I310" s="54">
        <v>8672.1473333333342</v>
      </c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1:36" ht="15.75" customHeight="1" x14ac:dyDescent="0.3">
      <c r="A311" s="5" t="s">
        <v>338</v>
      </c>
      <c r="B311" s="6" t="s">
        <v>46</v>
      </c>
      <c r="C311" s="7">
        <v>52</v>
      </c>
      <c r="D311" s="7">
        <v>0</v>
      </c>
      <c r="E311" s="7">
        <v>0</v>
      </c>
      <c r="F311" s="7">
        <v>304944.3</v>
      </c>
      <c r="G311" s="7">
        <v>5000.04</v>
      </c>
      <c r="H311" s="8">
        <v>9999.9599999999991</v>
      </c>
      <c r="I311" s="54">
        <v>5864.3134615384615</v>
      </c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1:36" ht="15.75" customHeight="1" x14ac:dyDescent="0.3">
      <c r="A312" s="5" t="s">
        <v>339</v>
      </c>
      <c r="B312" s="5" t="s">
        <v>103</v>
      </c>
      <c r="C312" s="7">
        <v>54</v>
      </c>
      <c r="D312" s="7" t="s">
        <v>32</v>
      </c>
      <c r="E312" s="7" t="s">
        <v>42</v>
      </c>
      <c r="F312" s="7">
        <v>723234.74</v>
      </c>
      <c r="G312" s="7">
        <v>7371</v>
      </c>
      <c r="H312" s="8">
        <v>27028.560000000001</v>
      </c>
      <c r="I312" s="54">
        <v>13393.235925925926</v>
      </c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13" spans="1:36" ht="15.75" customHeight="1" x14ac:dyDescent="0.3">
      <c r="A313" s="5" t="s">
        <v>340</v>
      </c>
      <c r="B313" s="6" t="s">
        <v>13</v>
      </c>
      <c r="C313" s="7">
        <v>49</v>
      </c>
      <c r="D313" s="7">
        <v>0</v>
      </c>
      <c r="E313" s="7">
        <v>0</v>
      </c>
      <c r="F313" s="7">
        <v>715774.81</v>
      </c>
      <c r="G313" s="7">
        <v>11817.2</v>
      </c>
      <c r="H313" s="8">
        <v>23634.3</v>
      </c>
      <c r="I313" s="54">
        <v>14607.649183673471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1:36" ht="15.75" customHeight="1" x14ac:dyDescent="0.3">
      <c r="A314" s="5" t="s">
        <v>341</v>
      </c>
      <c r="B314" s="6" t="s">
        <v>28</v>
      </c>
      <c r="C314" s="7">
        <v>52</v>
      </c>
      <c r="D314" s="7">
        <v>5</v>
      </c>
      <c r="E314" s="7">
        <f>202.46+265.2+1105.8+1108.99+265.2+1105.8+185.37</f>
        <v>4238.82</v>
      </c>
      <c r="F314" s="7">
        <v>632910.02</v>
      </c>
      <c r="G314" s="7">
        <v>8847.36</v>
      </c>
      <c r="H314" s="8">
        <v>27940.560000000001</v>
      </c>
      <c r="I314" s="54">
        <v>12171.346538461539</v>
      </c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15.75" customHeight="1" x14ac:dyDescent="0.3">
      <c r="A315" s="5" t="s">
        <v>342</v>
      </c>
      <c r="B315" s="6" t="s">
        <v>30</v>
      </c>
      <c r="C315" s="7">
        <v>63</v>
      </c>
      <c r="D315" s="7">
        <v>2</v>
      </c>
      <c r="E315" s="7">
        <f>1106.16+1106.16</f>
        <v>2212.3200000000002</v>
      </c>
      <c r="F315" s="7">
        <v>1296472.1599999999</v>
      </c>
      <c r="G315" s="7">
        <v>11049.96</v>
      </c>
      <c r="H315" s="8">
        <v>52194.84</v>
      </c>
      <c r="I315" s="54">
        <v>20578.923174603173</v>
      </c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1:36" ht="15.75" customHeight="1" x14ac:dyDescent="0.3">
      <c r="A316" s="5" t="s">
        <v>343</v>
      </c>
      <c r="B316" s="6" t="s">
        <v>28</v>
      </c>
      <c r="C316" s="7">
        <v>58</v>
      </c>
      <c r="D316" s="7">
        <v>0</v>
      </c>
      <c r="E316" s="7">
        <v>0</v>
      </c>
      <c r="F316" s="7">
        <v>425105.09</v>
      </c>
      <c r="G316" s="7">
        <v>5535</v>
      </c>
      <c r="H316" s="8">
        <v>15233.17</v>
      </c>
      <c r="I316" s="54">
        <v>7329.3981034482767</v>
      </c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1:36" ht="15.75" customHeight="1" x14ac:dyDescent="0.3">
      <c r="A317" s="5" t="s">
        <v>344</v>
      </c>
      <c r="B317" s="6" t="s">
        <v>28</v>
      </c>
      <c r="C317" s="7">
        <v>47</v>
      </c>
      <c r="D317" s="7">
        <v>0</v>
      </c>
      <c r="E317" s="7">
        <v>0</v>
      </c>
      <c r="F317" s="7">
        <v>333875</v>
      </c>
      <c r="G317" s="7">
        <v>5459</v>
      </c>
      <c r="H317" s="8">
        <v>10917</v>
      </c>
      <c r="I317" s="54">
        <v>7103.7234042553191</v>
      </c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ht="15.75" customHeight="1" x14ac:dyDescent="0.3">
      <c r="A318" s="5" t="s">
        <v>345</v>
      </c>
      <c r="B318" s="6" t="s">
        <v>15</v>
      </c>
      <c r="C318" s="7">
        <v>48</v>
      </c>
      <c r="D318" s="7">
        <v>0</v>
      </c>
      <c r="E318" s="7">
        <v>0</v>
      </c>
      <c r="F318" s="7">
        <v>633147.47</v>
      </c>
      <c r="G318" s="7">
        <v>7779</v>
      </c>
      <c r="H318" s="8">
        <v>33699</v>
      </c>
      <c r="I318" s="54">
        <v>13190.572291666665</v>
      </c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1:36" ht="15.75" customHeight="1" x14ac:dyDescent="0.3">
      <c r="A319" s="5" t="s">
        <v>346</v>
      </c>
      <c r="B319" s="6" t="s">
        <v>46</v>
      </c>
      <c r="C319" s="7" t="s">
        <v>347</v>
      </c>
      <c r="D319" s="7" t="s">
        <v>347</v>
      </c>
      <c r="E319" s="7" t="s">
        <v>347</v>
      </c>
      <c r="F319" s="7">
        <v>252781.99</v>
      </c>
      <c r="G319" s="7">
        <v>4728.62</v>
      </c>
      <c r="H319" s="8">
        <v>11033.44</v>
      </c>
      <c r="I319" s="54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</row>
    <row r="320" spans="1:36" ht="15.75" customHeight="1" x14ac:dyDescent="0.3">
      <c r="A320" s="5" t="s">
        <v>348</v>
      </c>
      <c r="B320" s="6" t="s">
        <v>46</v>
      </c>
      <c r="C320" s="11">
        <v>62</v>
      </c>
      <c r="D320" s="7">
        <v>0</v>
      </c>
      <c r="E320" s="11">
        <v>0</v>
      </c>
      <c r="F320" s="11">
        <v>920134.01</v>
      </c>
      <c r="G320" s="7">
        <v>9313.2000000000007</v>
      </c>
      <c r="H320" s="8">
        <v>36127.67</v>
      </c>
      <c r="I320" s="54">
        <v>14840.871129032259</v>
      </c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1:36" ht="15.75" customHeight="1" x14ac:dyDescent="0.3">
      <c r="A321" s="5" t="s">
        <v>349</v>
      </c>
      <c r="B321" s="6" t="s">
        <v>46</v>
      </c>
      <c r="C321" s="7">
        <v>60</v>
      </c>
      <c r="D321" s="7">
        <v>0</v>
      </c>
      <c r="E321" s="7">
        <v>0</v>
      </c>
      <c r="F321" s="7">
        <v>249157.58</v>
      </c>
      <c r="G321" s="7">
        <v>2901.96</v>
      </c>
      <c r="H321" s="8">
        <v>9564.9599999999991</v>
      </c>
      <c r="I321" s="54">
        <v>4152.6263333333327</v>
      </c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ht="15.75" customHeight="1" x14ac:dyDescent="0.3">
      <c r="A322" s="5" t="s">
        <v>350</v>
      </c>
      <c r="B322" s="6" t="s">
        <v>28</v>
      </c>
      <c r="C322" s="7">
        <v>39</v>
      </c>
      <c r="D322" s="7">
        <v>0</v>
      </c>
      <c r="E322" s="7">
        <v>0</v>
      </c>
      <c r="F322" s="7">
        <v>442991.6</v>
      </c>
      <c r="G322" s="7">
        <v>7501</v>
      </c>
      <c r="H322" s="8">
        <v>21059</v>
      </c>
      <c r="I322" s="54">
        <v>11358.758974358974</v>
      </c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1:36" ht="15.75" customHeight="1" x14ac:dyDescent="0.3">
      <c r="A323" s="5" t="s">
        <v>351</v>
      </c>
      <c r="B323" s="6" t="s">
        <v>10</v>
      </c>
      <c r="C323" s="7">
        <v>28</v>
      </c>
      <c r="D323" s="7">
        <v>0</v>
      </c>
      <c r="E323" s="7">
        <v>0</v>
      </c>
      <c r="F323" s="7">
        <v>543484</v>
      </c>
      <c r="G323" s="7">
        <v>15377</v>
      </c>
      <c r="H323" s="8">
        <v>14843</v>
      </c>
      <c r="I323" s="54">
        <v>19410.142857142859</v>
      </c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1:36" ht="15.75" customHeight="1" x14ac:dyDescent="0.3">
      <c r="A324" s="5" t="s">
        <v>352</v>
      </c>
      <c r="B324" s="6" t="s">
        <v>15</v>
      </c>
      <c r="C324" s="7">
        <v>64</v>
      </c>
      <c r="D324" s="7" t="s">
        <v>32</v>
      </c>
      <c r="E324" s="7" t="s">
        <v>42</v>
      </c>
      <c r="F324" s="7">
        <v>892824.13</v>
      </c>
      <c r="G324" s="7">
        <v>10025.040000000001</v>
      </c>
      <c r="H324" s="8">
        <v>30075.200000000001</v>
      </c>
      <c r="I324" s="54">
        <v>13950.37703125</v>
      </c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ht="15.75" customHeight="1" x14ac:dyDescent="0.3">
      <c r="A325" s="5" t="s">
        <v>353</v>
      </c>
      <c r="B325" s="6" t="s">
        <v>103</v>
      </c>
      <c r="C325" s="7">
        <v>60</v>
      </c>
      <c r="D325" s="7">
        <v>0</v>
      </c>
      <c r="E325" s="7">
        <v>0</v>
      </c>
      <c r="F325" s="7">
        <v>686118.16</v>
      </c>
      <c r="G325" s="7">
        <v>9300</v>
      </c>
      <c r="H325" s="8">
        <v>24999.96</v>
      </c>
      <c r="I325" s="54">
        <v>11435.302666666666</v>
      </c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1:36" ht="15.75" customHeight="1" x14ac:dyDescent="0.3">
      <c r="A326" s="5" t="s">
        <v>354</v>
      </c>
      <c r="B326" s="6" t="s">
        <v>46</v>
      </c>
      <c r="C326" s="7">
        <v>44</v>
      </c>
      <c r="D326" s="7" t="s">
        <v>32</v>
      </c>
      <c r="E326" s="7" t="s">
        <v>42</v>
      </c>
      <c r="F326" s="7">
        <v>765531.79</v>
      </c>
      <c r="G326" s="7">
        <v>12000</v>
      </c>
      <c r="H326" s="8">
        <v>36000</v>
      </c>
      <c r="I326" s="54">
        <v>17398.449772727272</v>
      </c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</row>
    <row r="327" spans="1:36" ht="15.75" customHeight="1" x14ac:dyDescent="0.3">
      <c r="A327" s="5" t="s">
        <v>355</v>
      </c>
      <c r="B327" s="6" t="s">
        <v>46</v>
      </c>
      <c r="C327" s="7">
        <v>35</v>
      </c>
      <c r="D327" s="7">
        <v>5</v>
      </c>
      <c r="E327" s="7">
        <f>383+383+96+287+383</f>
        <v>1532</v>
      </c>
      <c r="F327" s="7">
        <v>267679</v>
      </c>
      <c r="G327" s="7">
        <v>5151</v>
      </c>
      <c r="H327" s="8">
        <v>10605</v>
      </c>
      <c r="I327" s="54">
        <v>7647.971428571429</v>
      </c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</row>
    <row r="328" spans="1:36" ht="15.75" customHeight="1" x14ac:dyDescent="0.3">
      <c r="A328" s="5" t="s">
        <v>356</v>
      </c>
      <c r="B328" s="6" t="s">
        <v>40</v>
      </c>
      <c r="C328" s="7">
        <v>52</v>
      </c>
      <c r="D328" s="7">
        <v>0</v>
      </c>
      <c r="E328" s="7">
        <v>0</v>
      </c>
      <c r="F328" s="7">
        <v>330553.90000000002</v>
      </c>
      <c r="G328" s="7">
        <v>5265</v>
      </c>
      <c r="H328" s="8">
        <v>8263.14</v>
      </c>
      <c r="I328" s="54">
        <v>6356.8057692307693</v>
      </c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</row>
    <row r="329" spans="1:36" ht="15.75" customHeight="1" x14ac:dyDescent="0.3">
      <c r="A329" s="5" t="s">
        <v>357</v>
      </c>
      <c r="B329" s="6" t="s">
        <v>28</v>
      </c>
      <c r="C329" s="7">
        <v>104</v>
      </c>
      <c r="D329" s="7" t="s">
        <v>32</v>
      </c>
      <c r="E329" s="7" t="s">
        <v>42</v>
      </c>
      <c r="F329" s="11">
        <v>1129026.6499999999</v>
      </c>
      <c r="G329" s="7">
        <v>10273.799999999999</v>
      </c>
      <c r="H329" s="8">
        <v>29108.959999999999</v>
      </c>
      <c r="I329" s="54">
        <v>10856.025480769229</v>
      </c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</row>
    <row r="330" spans="1:36" ht="15.75" customHeight="1" x14ac:dyDescent="0.35">
      <c r="A330" s="5" t="s">
        <v>358</v>
      </c>
      <c r="B330" s="6" t="s">
        <v>28</v>
      </c>
      <c r="C330" s="7">
        <v>42</v>
      </c>
      <c r="D330" s="7">
        <v>0</v>
      </c>
      <c r="E330" s="7">
        <v>0</v>
      </c>
      <c r="F330" s="7">
        <v>357004.02</v>
      </c>
      <c r="G330" s="7">
        <v>5787.52</v>
      </c>
      <c r="H330" s="8">
        <v>14362.56</v>
      </c>
      <c r="I330" s="54">
        <v>8500.0957142857151</v>
      </c>
      <c r="J330" s="9"/>
      <c r="K330" s="24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</row>
    <row r="331" spans="1:36" ht="15.75" customHeight="1" x14ac:dyDescent="0.3">
      <c r="A331" s="5" t="s">
        <v>359</v>
      </c>
      <c r="B331" s="6" t="s">
        <v>103</v>
      </c>
      <c r="C331" s="7">
        <v>76</v>
      </c>
      <c r="D331" s="7">
        <v>0</v>
      </c>
      <c r="E331" s="7">
        <v>0</v>
      </c>
      <c r="F331" s="7">
        <v>1144693.93</v>
      </c>
      <c r="G331" s="7">
        <v>8369.0400000000009</v>
      </c>
      <c r="H331" s="8">
        <v>25921.03</v>
      </c>
      <c r="I331" s="54">
        <v>15061.762236842105</v>
      </c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</row>
    <row r="332" spans="1:36" ht="15.75" customHeight="1" x14ac:dyDescent="0.3">
      <c r="A332" s="5" t="s">
        <v>360</v>
      </c>
      <c r="B332" s="6" t="s">
        <v>13</v>
      </c>
      <c r="C332" s="7">
        <v>110</v>
      </c>
      <c r="D332" s="7">
        <v>0</v>
      </c>
      <c r="E332" s="7">
        <v>0</v>
      </c>
      <c r="F332" s="7">
        <v>1703957</v>
      </c>
      <c r="G332" s="7">
        <v>12443</v>
      </c>
      <c r="H332" s="8">
        <v>45498</v>
      </c>
      <c r="I332" s="54">
        <v>15490.518181818183</v>
      </c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</row>
    <row r="333" spans="1:36" ht="15.75" customHeight="1" x14ac:dyDescent="0.3">
      <c r="A333" s="5" t="s">
        <v>361</v>
      </c>
      <c r="B333" s="6" t="s">
        <v>13</v>
      </c>
      <c r="C333" s="7">
        <v>40</v>
      </c>
      <c r="D333" s="7">
        <v>0</v>
      </c>
      <c r="E333" s="7">
        <v>0</v>
      </c>
      <c r="F333" s="7">
        <v>290937.84000000003</v>
      </c>
      <c r="G333" s="7">
        <v>5023.17</v>
      </c>
      <c r="H333" s="8">
        <v>13690.1</v>
      </c>
      <c r="I333" s="54">
        <v>7273.4460000000008</v>
      </c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</row>
    <row r="334" spans="1:36" ht="15.75" customHeight="1" x14ac:dyDescent="0.3">
      <c r="A334" s="5" t="s">
        <v>362</v>
      </c>
      <c r="B334" s="6" t="s">
        <v>30</v>
      </c>
      <c r="C334" s="7">
        <v>54</v>
      </c>
      <c r="D334" s="7">
        <v>0</v>
      </c>
      <c r="E334" s="7">
        <v>0</v>
      </c>
      <c r="F334" s="7">
        <v>919185.25</v>
      </c>
      <c r="G334" s="7">
        <v>10730</v>
      </c>
      <c r="H334" s="8">
        <v>42003.8</v>
      </c>
      <c r="I334" s="54">
        <v>17021.949074074073</v>
      </c>
      <c r="J334" s="9"/>
      <c r="K334" s="9"/>
      <c r="L334" s="18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</row>
    <row r="335" spans="1:36" ht="15.75" customHeight="1" x14ac:dyDescent="0.3">
      <c r="A335" s="5" t="s">
        <v>363</v>
      </c>
      <c r="B335" s="6" t="s">
        <v>13</v>
      </c>
      <c r="C335" s="7">
        <v>47</v>
      </c>
      <c r="D335" s="7"/>
      <c r="E335" s="7"/>
      <c r="F335" s="7">
        <v>393868.82</v>
      </c>
      <c r="G335" s="7">
        <v>4992.62</v>
      </c>
      <c r="H335" s="8">
        <v>18553.400000000001</v>
      </c>
      <c r="I335" s="54">
        <v>8380.1876595744689</v>
      </c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</row>
    <row r="336" spans="1:36" ht="15.75" customHeight="1" x14ac:dyDescent="0.3">
      <c r="A336" s="5" t="s">
        <v>364</v>
      </c>
      <c r="B336" s="6" t="s">
        <v>51</v>
      </c>
      <c r="C336" s="7">
        <v>72</v>
      </c>
      <c r="D336" s="7" t="s">
        <v>32</v>
      </c>
      <c r="E336" s="7" t="s">
        <v>42</v>
      </c>
      <c r="F336" s="7">
        <v>1333985.52</v>
      </c>
      <c r="G336" s="7">
        <v>13400</v>
      </c>
      <c r="H336" s="8">
        <v>39689.79</v>
      </c>
      <c r="I336" s="54">
        <v>18527.576666666668</v>
      </c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</row>
    <row r="337" spans="1:36" ht="15.75" customHeight="1" x14ac:dyDescent="0.3">
      <c r="A337" s="5" t="s">
        <v>365</v>
      </c>
      <c r="B337" s="6" t="s">
        <v>40</v>
      </c>
      <c r="C337" s="7">
        <v>57</v>
      </c>
      <c r="D337" s="7">
        <v>0</v>
      </c>
      <c r="E337" s="7">
        <v>0</v>
      </c>
      <c r="F337" s="7">
        <v>525586.18000000005</v>
      </c>
      <c r="G337" s="7">
        <v>8143.11</v>
      </c>
      <c r="H337" s="8">
        <v>22197.4</v>
      </c>
      <c r="I337" s="54">
        <v>9220.8101754385971</v>
      </c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</row>
    <row r="338" spans="1:36" ht="15.75" customHeight="1" x14ac:dyDescent="0.3">
      <c r="A338" s="5" t="s">
        <v>366</v>
      </c>
      <c r="B338" s="6" t="s">
        <v>15</v>
      </c>
      <c r="C338" s="7">
        <v>59</v>
      </c>
      <c r="D338" s="7">
        <v>0</v>
      </c>
      <c r="E338" s="7">
        <v>0</v>
      </c>
      <c r="F338" s="7">
        <v>1029888</v>
      </c>
      <c r="G338" s="7">
        <v>11775</v>
      </c>
      <c r="H338" s="25">
        <v>25698</v>
      </c>
      <c r="I338" s="54">
        <v>17455.728813559323</v>
      </c>
      <c r="J338" s="9"/>
      <c r="K338" s="26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</row>
    <row r="339" spans="1:36" ht="15.75" customHeight="1" x14ac:dyDescent="0.3">
      <c r="A339" s="5" t="s">
        <v>367</v>
      </c>
      <c r="B339" s="6" t="s">
        <v>46</v>
      </c>
      <c r="C339" s="7">
        <v>31</v>
      </c>
      <c r="D339" s="7">
        <v>2</v>
      </c>
      <c r="E339" s="7">
        <f>53.7+45</f>
        <v>98.7</v>
      </c>
      <c r="F339" s="7">
        <v>265840.33</v>
      </c>
      <c r="G339" s="7">
        <v>5328.56</v>
      </c>
      <c r="H339" s="8">
        <v>13348.22</v>
      </c>
      <c r="I339" s="54">
        <v>8575.4945161290325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ht="15.75" customHeight="1" x14ac:dyDescent="0.3">
      <c r="A340" s="5" t="s">
        <v>368</v>
      </c>
      <c r="B340" s="6" t="s">
        <v>13</v>
      </c>
      <c r="C340" s="7">
        <v>43</v>
      </c>
      <c r="D340" s="7">
        <v>0</v>
      </c>
      <c r="E340" s="7">
        <v>0</v>
      </c>
      <c r="F340" s="7">
        <v>225316.16</v>
      </c>
      <c r="G340" s="7">
        <v>4119.95</v>
      </c>
      <c r="H340" s="8">
        <v>5844.1</v>
      </c>
      <c r="I340" s="54">
        <v>5239.9106976744188</v>
      </c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ht="15" customHeight="1" x14ac:dyDescent="0.3">
      <c r="A341" s="5" t="s">
        <v>369</v>
      </c>
      <c r="B341" s="6" t="s">
        <v>40</v>
      </c>
      <c r="C341" s="7">
        <v>56</v>
      </c>
      <c r="D341" s="7">
        <v>0</v>
      </c>
      <c r="E341" s="7">
        <v>0</v>
      </c>
      <c r="F341" s="7">
        <v>327546.86</v>
      </c>
      <c r="G341" s="7">
        <v>4344</v>
      </c>
      <c r="H341" s="8">
        <v>12219</v>
      </c>
      <c r="I341" s="54">
        <v>5849.051071428571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ht="15.75" customHeight="1" x14ac:dyDescent="0.3">
      <c r="A342" s="5" t="s">
        <v>370</v>
      </c>
      <c r="B342" s="6" t="s">
        <v>40</v>
      </c>
      <c r="C342" s="7">
        <v>48</v>
      </c>
      <c r="D342" s="7">
        <v>0</v>
      </c>
      <c r="E342" s="7">
        <v>0</v>
      </c>
      <c r="F342" s="7">
        <v>362292.94</v>
      </c>
      <c r="G342" s="7">
        <v>5340.8</v>
      </c>
      <c r="H342" s="8">
        <v>18692.810000000001</v>
      </c>
      <c r="I342" s="54">
        <v>7547.7695833333337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</row>
    <row r="343" spans="1:36" ht="15.75" customHeight="1" x14ac:dyDescent="0.3">
      <c r="A343" s="5" t="s">
        <v>371</v>
      </c>
      <c r="B343" s="6" t="s">
        <v>46</v>
      </c>
      <c r="C343" s="7">
        <v>54</v>
      </c>
      <c r="D343" s="7">
        <v>13</v>
      </c>
      <c r="E343" s="7">
        <v>2800.09</v>
      </c>
      <c r="F343" s="7">
        <v>617587.38</v>
      </c>
      <c r="G343" s="7">
        <v>7869.96</v>
      </c>
      <c r="H343" s="8">
        <v>21391.200000000001</v>
      </c>
      <c r="I343" s="54">
        <v>11436.803333333333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</row>
    <row r="344" spans="1:36" ht="15.75" customHeight="1" x14ac:dyDescent="0.3">
      <c r="A344" s="5" t="s">
        <v>372</v>
      </c>
      <c r="B344" s="6" t="s">
        <v>28</v>
      </c>
      <c r="C344" s="7">
        <v>61</v>
      </c>
      <c r="D344" s="7" t="s">
        <v>32</v>
      </c>
      <c r="E344" s="7" t="s">
        <v>42</v>
      </c>
      <c r="F344" s="7">
        <v>445572.39</v>
      </c>
      <c r="G344" s="7">
        <v>5164.46</v>
      </c>
      <c r="H344" s="8">
        <v>18591.400000000001</v>
      </c>
      <c r="I344" s="54">
        <v>7304.4654098360661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</row>
    <row r="345" spans="1:36" ht="15.75" customHeight="1" x14ac:dyDescent="0.3">
      <c r="A345" s="5" t="s">
        <v>373</v>
      </c>
      <c r="B345" s="6" t="s">
        <v>13</v>
      </c>
      <c r="C345" s="7">
        <v>48</v>
      </c>
      <c r="D345" s="7">
        <v>0</v>
      </c>
      <c r="E345" s="7">
        <v>0</v>
      </c>
      <c r="F345" s="7">
        <v>437074.44</v>
      </c>
      <c r="G345" s="11">
        <v>6582</v>
      </c>
      <c r="H345" s="10">
        <v>11992.17</v>
      </c>
      <c r="I345" s="54">
        <v>9105.7175000000007</v>
      </c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</row>
    <row r="346" spans="1:36" ht="15.75" customHeight="1" x14ac:dyDescent="0.3">
      <c r="A346" s="5" t="s">
        <v>374</v>
      </c>
      <c r="B346" s="6" t="s">
        <v>40</v>
      </c>
      <c r="C346" s="7">
        <v>38</v>
      </c>
      <c r="D346" s="7">
        <v>0</v>
      </c>
      <c r="E346" s="7">
        <v>0</v>
      </c>
      <c r="F346" s="7">
        <v>350403.81</v>
      </c>
      <c r="G346" s="7">
        <v>7200</v>
      </c>
      <c r="H346" s="8">
        <v>8705.34</v>
      </c>
      <c r="I346" s="54">
        <v>9221.1528947368424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</row>
    <row r="347" spans="1:36" ht="15.75" customHeight="1" x14ac:dyDescent="0.3">
      <c r="A347" s="5" t="s">
        <v>375</v>
      </c>
      <c r="B347" s="6" t="s">
        <v>13</v>
      </c>
      <c r="C347" s="7">
        <v>58</v>
      </c>
      <c r="D347" s="7" t="s">
        <v>32</v>
      </c>
      <c r="E347" s="7" t="s">
        <v>42</v>
      </c>
      <c r="F347" s="7">
        <v>362709.71</v>
      </c>
      <c r="G347" s="7">
        <v>4569.96</v>
      </c>
      <c r="H347" s="8">
        <v>16575.13</v>
      </c>
      <c r="I347" s="54">
        <v>6253.6156896551729</v>
      </c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</row>
    <row r="348" spans="1:36" ht="15.75" customHeight="1" x14ac:dyDescent="0.3">
      <c r="A348" s="5" t="s">
        <v>376</v>
      </c>
      <c r="B348" s="6" t="s">
        <v>28</v>
      </c>
      <c r="C348" s="7">
        <v>41</v>
      </c>
      <c r="D348" s="7">
        <v>0</v>
      </c>
      <c r="E348" s="7">
        <v>0</v>
      </c>
      <c r="F348" s="7">
        <v>246042.04</v>
      </c>
      <c r="G348" s="7">
        <v>4672.92</v>
      </c>
      <c r="H348" s="8">
        <v>8619</v>
      </c>
      <c r="I348" s="54">
        <v>6001.0253658536585</v>
      </c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</row>
    <row r="349" spans="1:36" ht="15.75" customHeight="1" x14ac:dyDescent="0.3">
      <c r="A349" s="5" t="s">
        <v>377</v>
      </c>
      <c r="B349" s="6" t="s">
        <v>28</v>
      </c>
      <c r="C349" s="7">
        <v>49</v>
      </c>
      <c r="D349" s="7" t="s">
        <v>32</v>
      </c>
      <c r="E349" s="7" t="s">
        <v>42</v>
      </c>
      <c r="F349" s="7">
        <v>631874.6</v>
      </c>
      <c r="G349" s="7">
        <v>8844.6</v>
      </c>
      <c r="H349" s="8">
        <v>30955.919999999998</v>
      </c>
      <c r="I349" s="54">
        <v>12895.4</v>
      </c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</row>
    <row r="350" spans="1:36" ht="15.75" customHeight="1" x14ac:dyDescent="0.3">
      <c r="A350" s="5" t="s">
        <v>378</v>
      </c>
      <c r="B350" s="6" t="s">
        <v>13</v>
      </c>
      <c r="C350" s="7">
        <v>54</v>
      </c>
      <c r="D350" s="7">
        <v>3</v>
      </c>
      <c r="E350" s="7">
        <f>128.25+128.25+369.58</f>
        <v>626.07999999999993</v>
      </c>
      <c r="F350" s="7">
        <v>384001.1</v>
      </c>
      <c r="G350" s="7">
        <v>5283</v>
      </c>
      <c r="H350" s="8">
        <v>18384</v>
      </c>
      <c r="I350" s="54">
        <v>7111.1314814814814</v>
      </c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</row>
    <row r="351" spans="1:36" ht="15.75" customHeight="1" x14ac:dyDescent="0.3">
      <c r="A351" s="5" t="s">
        <v>379</v>
      </c>
      <c r="B351" s="6" t="s">
        <v>40</v>
      </c>
      <c r="C351" s="7">
        <v>38</v>
      </c>
      <c r="D351" s="7">
        <v>0</v>
      </c>
      <c r="E351" s="7">
        <v>0</v>
      </c>
      <c r="F351" s="7">
        <v>445941.1</v>
      </c>
      <c r="G351" s="11">
        <v>8249.0400000000009</v>
      </c>
      <c r="H351" s="10">
        <v>27990</v>
      </c>
      <c r="I351" s="54">
        <v>11735.292105263157</v>
      </c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</row>
    <row r="352" spans="1:36" ht="15.75" customHeight="1" x14ac:dyDescent="0.3">
      <c r="A352" s="5" t="s">
        <v>380</v>
      </c>
      <c r="B352" s="6" t="s">
        <v>51</v>
      </c>
      <c r="C352" s="7">
        <v>65</v>
      </c>
      <c r="D352" s="7" t="s">
        <v>32</v>
      </c>
      <c r="E352" s="7" t="s">
        <v>42</v>
      </c>
      <c r="F352" s="7">
        <v>792723.27</v>
      </c>
      <c r="G352" s="7">
        <v>13400</v>
      </c>
      <c r="H352" s="8">
        <v>28899.879999999997</v>
      </c>
      <c r="I352" s="54">
        <v>12195.742615384615</v>
      </c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</row>
    <row r="353" spans="1:36" ht="15.75" customHeight="1" x14ac:dyDescent="0.3">
      <c r="A353" s="5" t="s">
        <v>381</v>
      </c>
      <c r="B353" s="6" t="s">
        <v>30</v>
      </c>
      <c r="C353" s="7">
        <v>46</v>
      </c>
      <c r="D353" s="7">
        <v>0</v>
      </c>
      <c r="E353" s="7">
        <v>0</v>
      </c>
      <c r="F353" s="7">
        <v>808493.2</v>
      </c>
      <c r="G353" s="7">
        <v>10938</v>
      </c>
      <c r="H353" s="8">
        <v>16000.08</v>
      </c>
      <c r="I353" s="54">
        <v>17575.939130434781</v>
      </c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</row>
    <row r="354" spans="1:36" ht="15.75" customHeight="1" x14ac:dyDescent="0.3">
      <c r="A354" s="5" t="s">
        <v>382</v>
      </c>
      <c r="B354" s="6" t="s">
        <v>15</v>
      </c>
      <c r="C354" s="7">
        <v>64</v>
      </c>
      <c r="D354" s="7" t="s">
        <v>32</v>
      </c>
      <c r="E354" s="7" t="s">
        <v>42</v>
      </c>
      <c r="F354" s="7">
        <v>701559.4</v>
      </c>
      <c r="G354" s="11">
        <v>6368.64</v>
      </c>
      <c r="H354" s="8">
        <v>34883.4</v>
      </c>
      <c r="I354" s="54">
        <v>10961.865625</v>
      </c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</row>
    <row r="355" spans="1:36" ht="15.75" customHeight="1" x14ac:dyDescent="0.3">
      <c r="A355" s="5" t="s">
        <v>383</v>
      </c>
      <c r="B355" s="6" t="s">
        <v>13</v>
      </c>
      <c r="C355" s="7">
        <v>54</v>
      </c>
      <c r="D355" s="7">
        <v>0</v>
      </c>
      <c r="E355" s="7">
        <v>0</v>
      </c>
      <c r="F355" s="7">
        <v>367007</v>
      </c>
      <c r="G355" s="7">
        <v>5500</v>
      </c>
      <c r="H355" s="8">
        <v>19250</v>
      </c>
      <c r="I355" s="54">
        <v>6796.4259259259261</v>
      </c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</row>
    <row r="356" spans="1:36" ht="15.75" customHeight="1" x14ac:dyDescent="0.3">
      <c r="A356" s="5" t="s">
        <v>384</v>
      </c>
      <c r="B356" s="6" t="s">
        <v>28</v>
      </c>
      <c r="C356" s="7">
        <v>39</v>
      </c>
      <c r="D356" s="7">
        <v>0</v>
      </c>
      <c r="E356" s="7">
        <v>0</v>
      </c>
      <c r="F356" s="7">
        <v>283808.07</v>
      </c>
      <c r="G356" s="7">
        <v>5100</v>
      </c>
      <c r="H356" s="8">
        <v>12480.36</v>
      </c>
      <c r="I356" s="54">
        <v>7277.13</v>
      </c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</row>
    <row r="357" spans="1:36" ht="15.75" customHeight="1" x14ac:dyDescent="0.3">
      <c r="A357" s="5" t="s">
        <v>385</v>
      </c>
      <c r="B357" s="6" t="s">
        <v>51</v>
      </c>
      <c r="C357" s="7">
        <v>71</v>
      </c>
      <c r="D357" s="7">
        <v>0</v>
      </c>
      <c r="E357" s="7">
        <v>0</v>
      </c>
      <c r="F357" s="7">
        <v>820961.7</v>
      </c>
      <c r="G357" s="7">
        <v>13389.81</v>
      </c>
      <c r="H357" s="8">
        <v>30468.27</v>
      </c>
      <c r="I357" s="54">
        <v>11562.840845070421</v>
      </c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</row>
    <row r="358" spans="1:36" ht="15.75" customHeight="1" x14ac:dyDescent="0.3">
      <c r="A358" s="5" t="s">
        <v>386</v>
      </c>
      <c r="B358" s="6" t="s">
        <v>13</v>
      </c>
      <c r="C358" s="7">
        <v>38</v>
      </c>
      <c r="D358" s="21">
        <v>0</v>
      </c>
      <c r="E358" s="21">
        <v>0</v>
      </c>
      <c r="F358" s="7">
        <v>282708</v>
      </c>
      <c r="G358" s="7">
        <v>4636</v>
      </c>
      <c r="H358" s="8">
        <v>18468</v>
      </c>
      <c r="I358" s="54">
        <v>7439.6842105263158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</row>
    <row r="359" spans="1:36" ht="15.75" customHeight="1" x14ac:dyDescent="0.3">
      <c r="A359" s="5" t="s">
        <v>387</v>
      </c>
      <c r="B359" s="6" t="s">
        <v>34</v>
      </c>
      <c r="C359" s="7">
        <v>63</v>
      </c>
      <c r="D359" s="7">
        <v>0</v>
      </c>
      <c r="E359" s="7">
        <v>0</v>
      </c>
      <c r="F359" s="7">
        <v>1078134.52</v>
      </c>
      <c r="G359" s="7">
        <v>11538.42</v>
      </c>
      <c r="H359" s="8">
        <v>35207.160000000003</v>
      </c>
      <c r="I359" s="54">
        <v>17113.246349206351</v>
      </c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</row>
    <row r="360" spans="1:36" ht="15.75" customHeight="1" x14ac:dyDescent="0.3">
      <c r="A360" s="5" t="s">
        <v>388</v>
      </c>
      <c r="B360" s="6" t="s">
        <v>46</v>
      </c>
      <c r="C360" s="7">
        <v>60</v>
      </c>
      <c r="D360" s="7">
        <v>0</v>
      </c>
      <c r="E360" s="7">
        <v>0</v>
      </c>
      <c r="F360" s="7">
        <v>859299.7</v>
      </c>
      <c r="G360" s="7">
        <v>10926</v>
      </c>
      <c r="H360" s="8">
        <v>22392.959999999999</v>
      </c>
      <c r="I360" s="54">
        <v>14321.661666666665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</row>
    <row r="361" spans="1:36" ht="15.75" customHeight="1" x14ac:dyDescent="0.3">
      <c r="A361" s="5" t="s">
        <v>389</v>
      </c>
      <c r="B361" s="6" t="s">
        <v>30</v>
      </c>
      <c r="C361" s="7">
        <v>61</v>
      </c>
      <c r="D361" s="7">
        <v>2</v>
      </c>
      <c r="E361" s="7">
        <f>936.96+713.04</f>
        <v>1650</v>
      </c>
      <c r="F361" s="7">
        <v>1104657.76</v>
      </c>
      <c r="G361" s="7">
        <v>10425.48</v>
      </c>
      <c r="H361" s="8">
        <v>38719.89</v>
      </c>
      <c r="I361" s="54">
        <v>18109.143606557376</v>
      </c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</row>
    <row r="362" spans="1:36" ht="15.75" customHeight="1" x14ac:dyDescent="0.3">
      <c r="A362" s="5" t="s">
        <v>390</v>
      </c>
      <c r="B362" s="6" t="s">
        <v>30</v>
      </c>
      <c r="C362" s="7">
        <v>61</v>
      </c>
      <c r="D362" s="7" t="s">
        <v>32</v>
      </c>
      <c r="E362" s="7" t="s">
        <v>42</v>
      </c>
      <c r="F362" s="7">
        <v>1028780.9</v>
      </c>
      <c r="G362" s="7">
        <v>10597</v>
      </c>
      <c r="H362" s="8">
        <v>40670.25</v>
      </c>
      <c r="I362" s="54">
        <v>16865.260655737704</v>
      </c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</row>
    <row r="363" spans="1:36" ht="15.75" customHeight="1" x14ac:dyDescent="0.3">
      <c r="A363" s="5" t="s">
        <v>391</v>
      </c>
      <c r="B363" s="6" t="s">
        <v>15</v>
      </c>
      <c r="C363" s="7">
        <v>59</v>
      </c>
      <c r="D363" s="7">
        <v>0</v>
      </c>
      <c r="E363" s="7">
        <v>0</v>
      </c>
      <c r="F363" s="7">
        <v>728645.94</v>
      </c>
      <c r="G363" s="7">
        <v>8013.96</v>
      </c>
      <c r="H363" s="8">
        <v>20015.04</v>
      </c>
      <c r="I363" s="54">
        <v>12349.931186440677</v>
      </c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</row>
    <row r="364" spans="1:36" ht="15.75" customHeight="1" x14ac:dyDescent="0.3">
      <c r="A364" s="5" t="s">
        <v>392</v>
      </c>
      <c r="B364" s="6" t="s">
        <v>46</v>
      </c>
      <c r="C364" s="7">
        <v>47</v>
      </c>
      <c r="D364" s="7" t="s">
        <v>32</v>
      </c>
      <c r="E364" s="7" t="s">
        <v>42</v>
      </c>
      <c r="F364" s="7">
        <v>292677.65999999997</v>
      </c>
      <c r="G364" s="7">
        <v>5002.6000000000004</v>
      </c>
      <c r="H364" s="8">
        <v>10402.15</v>
      </c>
      <c r="I364" s="54">
        <v>6227.1842553191482</v>
      </c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</row>
    <row r="365" spans="1:36" ht="15.75" customHeight="1" x14ac:dyDescent="0.3">
      <c r="A365" s="5" t="s">
        <v>393</v>
      </c>
      <c r="B365" s="6" t="s">
        <v>46</v>
      </c>
      <c r="C365" s="7">
        <v>82</v>
      </c>
      <c r="D365" s="7">
        <v>0</v>
      </c>
      <c r="E365" s="7">
        <v>0</v>
      </c>
      <c r="F365" s="7">
        <v>779456.82</v>
      </c>
      <c r="G365" s="7">
        <v>9263.76</v>
      </c>
      <c r="H365" s="8">
        <v>23199.96</v>
      </c>
      <c r="I365" s="54">
        <v>9505.5709756097549</v>
      </c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</row>
    <row r="366" spans="1:36" ht="15.75" customHeight="1" x14ac:dyDescent="0.3">
      <c r="A366" s="5" t="s">
        <v>394</v>
      </c>
      <c r="B366" s="6" t="s">
        <v>28</v>
      </c>
      <c r="C366" s="7">
        <v>37</v>
      </c>
      <c r="D366" s="7">
        <v>0</v>
      </c>
      <c r="E366" s="7">
        <v>0</v>
      </c>
      <c r="F366" s="7">
        <v>432957.28</v>
      </c>
      <c r="G366" s="7">
        <v>7209</v>
      </c>
      <c r="H366" s="8">
        <v>12719.54</v>
      </c>
      <c r="I366" s="54">
        <v>11701.548108108109</v>
      </c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</row>
    <row r="367" spans="1:36" ht="15.75" customHeight="1" x14ac:dyDescent="0.3">
      <c r="A367" s="5" t="s">
        <v>395</v>
      </c>
      <c r="B367" s="6" t="s">
        <v>28</v>
      </c>
      <c r="C367" s="7">
        <v>51</v>
      </c>
      <c r="D367" s="7">
        <v>0</v>
      </c>
      <c r="E367" s="7">
        <v>0</v>
      </c>
      <c r="F367" s="7">
        <v>345650.79</v>
      </c>
      <c r="G367" s="7">
        <v>4787.6400000000003</v>
      </c>
      <c r="H367" s="8">
        <v>13435.64</v>
      </c>
      <c r="I367" s="54">
        <v>6777.4664705882351</v>
      </c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</row>
    <row r="368" spans="1:36" ht="15.75" customHeight="1" x14ac:dyDescent="0.3">
      <c r="A368" s="5" t="s">
        <v>396</v>
      </c>
      <c r="B368" s="6" t="s">
        <v>13</v>
      </c>
      <c r="C368" s="7">
        <v>58</v>
      </c>
      <c r="D368" s="7">
        <v>0</v>
      </c>
      <c r="E368" s="7">
        <v>0</v>
      </c>
      <c r="F368" s="7">
        <v>392400</v>
      </c>
      <c r="G368" s="7">
        <v>4665</v>
      </c>
      <c r="H368" s="8">
        <v>13703.04</v>
      </c>
      <c r="I368" s="54">
        <v>6765.5172413793107</v>
      </c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</row>
    <row r="369" spans="1:36" ht="15.75" customHeight="1" x14ac:dyDescent="0.3">
      <c r="A369" s="5" t="s">
        <v>397</v>
      </c>
      <c r="B369" s="6" t="s">
        <v>13</v>
      </c>
      <c r="C369" s="7">
        <v>56</v>
      </c>
      <c r="D369" s="7" t="s">
        <v>32</v>
      </c>
      <c r="E369" s="7" t="s">
        <v>42</v>
      </c>
      <c r="F369" s="7">
        <v>324818.68</v>
      </c>
      <c r="G369" s="7">
        <v>4431</v>
      </c>
      <c r="H369" s="8">
        <v>12963</v>
      </c>
      <c r="I369" s="54">
        <v>5800.3335714285713</v>
      </c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</row>
    <row r="370" spans="1:36" ht="15.75" customHeight="1" x14ac:dyDescent="0.3">
      <c r="A370" s="5" t="s">
        <v>398</v>
      </c>
      <c r="B370" s="6" t="s">
        <v>17</v>
      </c>
      <c r="C370" s="7">
        <v>36</v>
      </c>
      <c r="D370" s="7">
        <v>1</v>
      </c>
      <c r="E370" s="7">
        <v>647</v>
      </c>
      <c r="F370" s="7">
        <v>181150.69</v>
      </c>
      <c r="G370" s="7">
        <v>3440</v>
      </c>
      <c r="H370" s="8">
        <v>11660</v>
      </c>
      <c r="I370" s="54">
        <v>5031.9636111111113</v>
      </c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</row>
    <row r="371" spans="1:36" ht="15.75" customHeight="1" x14ac:dyDescent="0.3">
      <c r="A371" s="5" t="s">
        <v>399</v>
      </c>
      <c r="B371" s="6" t="s">
        <v>28</v>
      </c>
      <c r="C371" s="7">
        <v>50</v>
      </c>
      <c r="D371" s="7">
        <v>0</v>
      </c>
      <c r="E371" s="7">
        <v>0</v>
      </c>
      <c r="F371" s="7">
        <v>367976.86</v>
      </c>
      <c r="G371" s="7">
        <v>5038.53</v>
      </c>
      <c r="H371" s="8">
        <v>15114.45</v>
      </c>
      <c r="I371" s="54">
        <v>7359.5371999999998</v>
      </c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</row>
    <row r="372" spans="1:36" ht="15.75" customHeight="1" x14ac:dyDescent="0.3">
      <c r="A372" s="5" t="s">
        <v>400</v>
      </c>
      <c r="B372" s="6" t="s">
        <v>13</v>
      </c>
      <c r="C372" s="7">
        <v>53</v>
      </c>
      <c r="D372" s="7">
        <v>2</v>
      </c>
      <c r="E372" s="7">
        <f>1010+1010</f>
        <v>2020</v>
      </c>
      <c r="F372" s="7">
        <f>536010-2020</f>
        <v>533990</v>
      </c>
      <c r="G372" s="7">
        <v>7398</v>
      </c>
      <c r="H372" s="8">
        <v>18494</v>
      </c>
      <c r="I372" s="54">
        <v>10075.283018867925</v>
      </c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</row>
    <row r="373" spans="1:36" ht="15.75" customHeight="1" x14ac:dyDescent="0.3">
      <c r="A373" s="5" t="s">
        <v>401</v>
      </c>
      <c r="B373" s="6" t="s">
        <v>40</v>
      </c>
      <c r="C373" s="7">
        <v>31</v>
      </c>
      <c r="D373" s="7">
        <v>3</v>
      </c>
      <c r="E373" s="7">
        <v>1500</v>
      </c>
      <c r="F373" s="7">
        <f>204790-1500</f>
        <v>203290</v>
      </c>
      <c r="G373" s="7">
        <v>4284</v>
      </c>
      <c r="H373" s="8">
        <v>8568</v>
      </c>
      <c r="I373" s="54">
        <v>6557.7419354838712</v>
      </c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</row>
    <row r="374" spans="1:36" ht="15.75" customHeight="1" x14ac:dyDescent="0.3">
      <c r="A374" s="5" t="s">
        <v>402</v>
      </c>
      <c r="B374" s="6" t="s">
        <v>40</v>
      </c>
      <c r="C374" s="7">
        <v>45</v>
      </c>
      <c r="D374" s="7">
        <v>0</v>
      </c>
      <c r="E374" s="7">
        <v>0</v>
      </c>
      <c r="F374" s="7">
        <v>359495</v>
      </c>
      <c r="G374" s="7">
        <v>5148</v>
      </c>
      <c r="H374" s="8">
        <v>15444</v>
      </c>
      <c r="I374" s="54">
        <v>7988.7777777777774</v>
      </c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</row>
    <row r="375" spans="1:36" ht="15.75" customHeight="1" x14ac:dyDescent="0.3">
      <c r="A375" s="5" t="s">
        <v>403</v>
      </c>
      <c r="B375" s="6" t="s">
        <v>10</v>
      </c>
      <c r="C375" s="7">
        <v>41</v>
      </c>
      <c r="D375" s="7">
        <v>0</v>
      </c>
      <c r="E375" s="7">
        <v>0</v>
      </c>
      <c r="F375" s="7">
        <v>754033</v>
      </c>
      <c r="G375" s="7">
        <v>15358</v>
      </c>
      <c r="H375" s="8">
        <v>9625</v>
      </c>
      <c r="I375" s="54">
        <v>18391.048780487807</v>
      </c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</row>
    <row r="376" spans="1:36" ht="15.75" customHeight="1" x14ac:dyDescent="0.3">
      <c r="A376" s="5" t="s">
        <v>404</v>
      </c>
      <c r="B376" s="6" t="s">
        <v>15</v>
      </c>
      <c r="C376" s="7">
        <v>55</v>
      </c>
      <c r="D376" s="7" t="s">
        <v>32</v>
      </c>
      <c r="E376" s="7" t="s">
        <v>42</v>
      </c>
      <c r="F376" s="7">
        <v>341827.75</v>
      </c>
      <c r="G376" s="7">
        <v>4842</v>
      </c>
      <c r="H376" s="8">
        <v>12105</v>
      </c>
      <c r="I376" s="54">
        <v>6215.05</v>
      </c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</row>
    <row r="377" spans="1:36" ht="15.75" customHeight="1" x14ac:dyDescent="0.3">
      <c r="A377" s="5" t="s">
        <v>405</v>
      </c>
      <c r="B377" s="6" t="s">
        <v>17</v>
      </c>
      <c r="C377" s="7">
        <v>41</v>
      </c>
      <c r="D377" s="7">
        <v>0</v>
      </c>
      <c r="E377" s="7">
        <v>0</v>
      </c>
      <c r="F377" s="7">
        <v>276035.67</v>
      </c>
      <c r="G377" s="7">
        <v>5400</v>
      </c>
      <c r="H377" s="8">
        <v>17963.55</v>
      </c>
      <c r="I377" s="54">
        <v>6732.57731707317</v>
      </c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</row>
    <row r="378" spans="1:36" ht="15.75" customHeight="1" x14ac:dyDescent="0.3">
      <c r="A378" s="5" t="s">
        <v>406</v>
      </c>
      <c r="B378" s="6" t="s">
        <v>10</v>
      </c>
      <c r="C378" s="7">
        <v>45</v>
      </c>
      <c r="D378" s="7">
        <v>0</v>
      </c>
      <c r="E378" s="7">
        <v>0</v>
      </c>
      <c r="F378" s="7">
        <v>587424.32999999996</v>
      </c>
      <c r="G378" s="7">
        <v>15334</v>
      </c>
      <c r="H378" s="8">
        <v>15847</v>
      </c>
      <c r="I378" s="54">
        <v>13053.874</v>
      </c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</row>
    <row r="379" spans="1:36" ht="15.75" customHeight="1" x14ac:dyDescent="0.3">
      <c r="A379" s="5" t="s">
        <v>407</v>
      </c>
      <c r="B379" s="6" t="s">
        <v>40</v>
      </c>
      <c r="C379" s="7">
        <v>29</v>
      </c>
      <c r="D379" s="7">
        <v>0</v>
      </c>
      <c r="E379" s="7">
        <v>0</v>
      </c>
      <c r="F379" s="7">
        <v>148535.93</v>
      </c>
      <c r="G379" s="7">
        <v>2733</v>
      </c>
      <c r="H379" s="8">
        <v>8199</v>
      </c>
      <c r="I379" s="54">
        <v>5121.928620689655</v>
      </c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1:36" ht="15.75" customHeight="1" x14ac:dyDescent="0.3">
      <c r="A380" s="5" t="s">
        <v>408</v>
      </c>
      <c r="B380" s="6" t="s">
        <v>13</v>
      </c>
      <c r="C380" s="7">
        <v>97</v>
      </c>
      <c r="D380" s="7">
        <v>0</v>
      </c>
      <c r="E380" s="7">
        <v>0</v>
      </c>
      <c r="F380" s="7">
        <v>1191230</v>
      </c>
      <c r="G380" s="7">
        <v>11397</v>
      </c>
      <c r="H380" s="8">
        <v>31633</v>
      </c>
      <c r="I380" s="54">
        <v>12280.721649484536</v>
      </c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</row>
    <row r="381" spans="1:36" ht="15.75" customHeight="1" x14ac:dyDescent="0.3">
      <c r="A381" s="5" t="s">
        <v>409</v>
      </c>
      <c r="B381" s="6" t="s">
        <v>30</v>
      </c>
      <c r="C381" s="7">
        <v>60</v>
      </c>
      <c r="D381" s="7">
        <v>0</v>
      </c>
      <c r="E381" s="7">
        <v>0</v>
      </c>
      <c r="F381" s="7">
        <v>930157.57</v>
      </c>
      <c r="G381" s="7">
        <v>9000</v>
      </c>
      <c r="H381" s="8">
        <v>35000</v>
      </c>
      <c r="I381" s="54">
        <v>15502.626166666665</v>
      </c>
      <c r="J381" s="1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</row>
    <row r="382" spans="1:36" ht="15.75" customHeight="1" x14ac:dyDescent="0.3">
      <c r="A382" s="5" t="s">
        <v>410</v>
      </c>
      <c r="B382" s="6" t="s">
        <v>40</v>
      </c>
      <c r="C382" s="7">
        <v>38</v>
      </c>
      <c r="D382" s="7">
        <v>4</v>
      </c>
      <c r="E382" s="7">
        <f>853+516+516+516</f>
        <v>2401</v>
      </c>
      <c r="F382" s="7">
        <v>256774</v>
      </c>
      <c r="G382" s="7">
        <v>5148</v>
      </c>
      <c r="H382" s="8">
        <v>8186</v>
      </c>
      <c r="I382" s="54">
        <v>6757.2105263157891</v>
      </c>
      <c r="J382" s="1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</row>
    <row r="383" spans="1:36" ht="15.75" customHeight="1" x14ac:dyDescent="0.3">
      <c r="A383" s="5" t="s">
        <v>411</v>
      </c>
      <c r="B383" s="6" t="s">
        <v>15</v>
      </c>
      <c r="C383" s="7">
        <v>77</v>
      </c>
      <c r="D383" s="7" t="s">
        <v>32</v>
      </c>
      <c r="E383" s="7" t="s">
        <v>42</v>
      </c>
      <c r="F383" s="7">
        <v>1119952.55</v>
      </c>
      <c r="G383" s="7">
        <v>12300.96</v>
      </c>
      <c r="H383" s="8">
        <v>46601.4</v>
      </c>
      <c r="I383" s="54">
        <v>14544.838311688312</v>
      </c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</row>
    <row r="384" spans="1:36" ht="15.75" customHeight="1" x14ac:dyDescent="0.3">
      <c r="A384" s="5" t="s">
        <v>412</v>
      </c>
      <c r="B384" s="6" t="s">
        <v>40</v>
      </c>
      <c r="C384" s="7">
        <v>148</v>
      </c>
      <c r="D384" s="7">
        <v>16</v>
      </c>
      <c r="E384" s="7">
        <v>12775.65</v>
      </c>
      <c r="F384" s="7">
        <v>1923657.45</v>
      </c>
      <c r="G384" s="7">
        <v>12926.97</v>
      </c>
      <c r="H384" s="8">
        <v>48262.58</v>
      </c>
      <c r="I384" s="54">
        <v>12997.685472972973</v>
      </c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</row>
    <row r="385" spans="1:36" ht="15.75" customHeight="1" x14ac:dyDescent="0.3">
      <c r="A385" s="5" t="s">
        <v>413</v>
      </c>
      <c r="B385" s="6" t="s">
        <v>13</v>
      </c>
      <c r="C385" s="7">
        <v>45</v>
      </c>
      <c r="D385" s="7" t="s">
        <v>32</v>
      </c>
      <c r="E385" s="7" t="s">
        <v>42</v>
      </c>
      <c r="F385" s="7">
        <v>375603.15</v>
      </c>
      <c r="G385" s="7">
        <v>5580</v>
      </c>
      <c r="H385" s="8">
        <v>16734</v>
      </c>
      <c r="I385" s="54">
        <v>8346.7366666666676</v>
      </c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1:36" ht="15.75" customHeight="1" x14ac:dyDescent="0.3">
      <c r="A386" s="5" t="s">
        <v>414</v>
      </c>
      <c r="B386" s="6" t="s">
        <v>13</v>
      </c>
      <c r="C386" s="7">
        <v>58</v>
      </c>
      <c r="D386" s="7">
        <v>0</v>
      </c>
      <c r="E386" s="7">
        <v>0</v>
      </c>
      <c r="F386" s="7">
        <v>753919.61</v>
      </c>
      <c r="G386" s="7">
        <v>7920</v>
      </c>
      <c r="H386" s="8">
        <v>23949.96</v>
      </c>
      <c r="I386" s="54">
        <v>12998.613965517241</v>
      </c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</row>
    <row r="387" spans="1:36" ht="15.75" customHeight="1" x14ac:dyDescent="0.3">
      <c r="A387" s="5" t="s">
        <v>415</v>
      </c>
      <c r="B387" s="6" t="s">
        <v>15</v>
      </c>
      <c r="C387" s="7">
        <v>69</v>
      </c>
      <c r="D387" s="7">
        <v>0</v>
      </c>
      <c r="E387" s="7">
        <v>0</v>
      </c>
      <c r="F387" s="7">
        <v>795266.5</v>
      </c>
      <c r="G387" s="7">
        <v>8712.48</v>
      </c>
      <c r="H387" s="8">
        <v>22926.959999999999</v>
      </c>
      <c r="I387" s="54">
        <v>11525.601449275362</v>
      </c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1:36" ht="15.75" customHeight="1" x14ac:dyDescent="0.3">
      <c r="A388" s="5" t="s">
        <v>416</v>
      </c>
      <c r="B388" s="6" t="s">
        <v>13</v>
      </c>
      <c r="C388" s="7">
        <v>33</v>
      </c>
      <c r="D388" s="7">
        <v>2</v>
      </c>
      <c r="E388" s="7">
        <f>360+696</f>
        <v>1056</v>
      </c>
      <c r="F388" s="7">
        <f>283150.22-1056</f>
        <v>282094.21999999997</v>
      </c>
      <c r="G388" s="7">
        <v>7200</v>
      </c>
      <c r="H388" s="10">
        <v>12181.35</v>
      </c>
      <c r="I388" s="54">
        <v>8548.3096969696962</v>
      </c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1:36" ht="15.75" customHeight="1" x14ac:dyDescent="0.3">
      <c r="A389" s="5" t="s">
        <v>417</v>
      </c>
      <c r="B389" s="6" t="s">
        <v>13</v>
      </c>
      <c r="C389" s="7">
        <v>54</v>
      </c>
      <c r="D389" s="7">
        <v>0</v>
      </c>
      <c r="E389" s="7">
        <v>0</v>
      </c>
      <c r="F389" s="7">
        <v>582000</v>
      </c>
      <c r="G389" s="7">
        <v>7784</v>
      </c>
      <c r="H389" s="8">
        <v>20000</v>
      </c>
      <c r="I389" s="54">
        <v>10777.777777777777</v>
      </c>
      <c r="J389" s="22"/>
      <c r="K389" s="9"/>
      <c r="L389" s="9"/>
      <c r="M389" s="9"/>
      <c r="N389" s="1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</row>
    <row r="390" spans="1:36" ht="15.75" customHeight="1" x14ac:dyDescent="0.3">
      <c r="A390" s="5" t="s">
        <v>418</v>
      </c>
      <c r="B390" s="6" t="s">
        <v>46</v>
      </c>
      <c r="C390" s="7">
        <v>60</v>
      </c>
      <c r="D390" s="7">
        <v>0</v>
      </c>
      <c r="E390" s="7">
        <v>0</v>
      </c>
      <c r="F390" s="7">
        <v>913985.83</v>
      </c>
      <c r="G390" s="7">
        <v>9161.0400000000009</v>
      </c>
      <c r="H390" s="8">
        <v>23499.96</v>
      </c>
      <c r="I390" s="54">
        <v>15233.097166666666</v>
      </c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</row>
    <row r="391" spans="1:36" ht="15.75" customHeight="1" x14ac:dyDescent="0.3">
      <c r="A391" s="5" t="s">
        <v>419</v>
      </c>
      <c r="B391" s="6" t="s">
        <v>46</v>
      </c>
      <c r="C391" s="7">
        <v>35</v>
      </c>
      <c r="D391" s="7">
        <v>0</v>
      </c>
      <c r="E391" s="7">
        <v>0</v>
      </c>
      <c r="F391" s="7">
        <v>222137</v>
      </c>
      <c r="G391" s="7">
        <v>4294</v>
      </c>
      <c r="H391" s="8">
        <v>12068</v>
      </c>
      <c r="I391" s="54">
        <v>6346.7714285714283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1:36" ht="15.75" customHeight="1" x14ac:dyDescent="0.3">
      <c r="A392" s="5" t="s">
        <v>420</v>
      </c>
      <c r="B392" s="6" t="s">
        <v>46</v>
      </c>
      <c r="C392" s="7">
        <v>79</v>
      </c>
      <c r="D392" s="7">
        <v>0</v>
      </c>
      <c r="E392" s="7">
        <v>0</v>
      </c>
      <c r="F392" s="7">
        <v>870537.85</v>
      </c>
      <c r="G392" s="7">
        <v>8902.0499999999993</v>
      </c>
      <c r="H392" s="8">
        <v>32887.199999999997</v>
      </c>
      <c r="I392" s="54">
        <v>11019.466455696202</v>
      </c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1:36" ht="15.75" customHeight="1" x14ac:dyDescent="0.3">
      <c r="A393" s="5" t="s">
        <v>421</v>
      </c>
      <c r="B393" s="6" t="s">
        <v>13</v>
      </c>
      <c r="C393" s="7">
        <v>30</v>
      </c>
      <c r="D393" s="7">
        <v>0</v>
      </c>
      <c r="E393" s="7">
        <v>0</v>
      </c>
      <c r="F393" s="7">
        <v>200180.5</v>
      </c>
      <c r="G393" s="7">
        <v>4335.96</v>
      </c>
      <c r="H393" s="8">
        <v>18428.04</v>
      </c>
      <c r="I393" s="54">
        <v>6672.6833333333334</v>
      </c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</row>
    <row r="394" spans="1:36" ht="15.75" customHeight="1" x14ac:dyDescent="0.3">
      <c r="A394" s="5" t="s">
        <v>422</v>
      </c>
      <c r="B394" s="6" t="s">
        <v>51</v>
      </c>
      <c r="C394" s="7">
        <v>73</v>
      </c>
      <c r="D394" s="7" t="s">
        <v>32</v>
      </c>
      <c r="E394" s="7" t="s">
        <v>42</v>
      </c>
      <c r="F394" s="7">
        <v>954574.47</v>
      </c>
      <c r="G394" s="7">
        <v>13389.82</v>
      </c>
      <c r="H394" s="8">
        <v>34699.75</v>
      </c>
      <c r="I394" s="54">
        <v>13076.362602739726</v>
      </c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</row>
    <row r="395" spans="1:36" ht="15.75" customHeight="1" x14ac:dyDescent="0.3">
      <c r="A395" s="5" t="s">
        <v>423</v>
      </c>
      <c r="B395" s="6" t="s">
        <v>46</v>
      </c>
      <c r="C395" s="7">
        <v>46</v>
      </c>
      <c r="D395" s="7">
        <v>0</v>
      </c>
      <c r="E395" s="7">
        <v>0</v>
      </c>
      <c r="F395" s="7">
        <v>297787.06</v>
      </c>
      <c r="G395" s="7">
        <v>4300</v>
      </c>
      <c r="H395" s="8">
        <v>13437.5</v>
      </c>
      <c r="I395" s="54">
        <v>6473.6317391304347</v>
      </c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</row>
    <row r="396" spans="1:36" ht="15.75" customHeight="1" x14ac:dyDescent="0.3">
      <c r="A396" s="5" t="s">
        <v>424</v>
      </c>
      <c r="B396" s="6" t="s">
        <v>13</v>
      </c>
      <c r="C396" s="7">
        <v>60</v>
      </c>
      <c r="D396" s="7">
        <v>0</v>
      </c>
      <c r="E396" s="7">
        <v>0</v>
      </c>
      <c r="F396" s="7">
        <v>567781.07999999996</v>
      </c>
      <c r="G396" s="7">
        <v>6198</v>
      </c>
      <c r="H396" s="8">
        <v>19936.8</v>
      </c>
      <c r="I396" s="54">
        <v>9463.018</v>
      </c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1:36" ht="15.75" customHeight="1" x14ac:dyDescent="0.3">
      <c r="A397" s="5" t="s">
        <v>425</v>
      </c>
      <c r="B397" s="6" t="s">
        <v>15</v>
      </c>
      <c r="C397" s="7">
        <v>51</v>
      </c>
      <c r="D397" s="7">
        <v>0</v>
      </c>
      <c r="E397" s="7">
        <v>0</v>
      </c>
      <c r="F397" s="7">
        <v>313047.71999999997</v>
      </c>
      <c r="G397" s="7">
        <v>4318.37</v>
      </c>
      <c r="H397" s="8">
        <v>11828.39</v>
      </c>
      <c r="I397" s="54">
        <v>6138.1905882352939</v>
      </c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</row>
    <row r="398" spans="1:36" ht="16.5" customHeight="1" x14ac:dyDescent="0.3">
      <c r="A398" s="5" t="s">
        <v>426</v>
      </c>
      <c r="B398" s="6" t="s">
        <v>46</v>
      </c>
      <c r="C398" s="7">
        <v>33</v>
      </c>
      <c r="D398" s="7">
        <v>0</v>
      </c>
      <c r="E398" s="7">
        <v>0</v>
      </c>
      <c r="F398" s="7">
        <v>218691.23</v>
      </c>
      <c r="G398" s="7">
        <v>4491.96</v>
      </c>
      <c r="H398" s="8">
        <v>13478</v>
      </c>
      <c r="I398" s="54">
        <v>6627.0069696969704</v>
      </c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</row>
    <row r="399" spans="1:36" ht="15.75" customHeight="1" x14ac:dyDescent="0.3">
      <c r="A399" s="5" t="s">
        <v>427</v>
      </c>
      <c r="B399" s="6" t="s">
        <v>34</v>
      </c>
      <c r="C399" s="7" t="s">
        <v>347</v>
      </c>
      <c r="D399" s="7" t="s">
        <v>347</v>
      </c>
      <c r="E399" s="7" t="s">
        <v>347</v>
      </c>
      <c r="F399" s="7">
        <v>645000</v>
      </c>
      <c r="G399" s="7">
        <v>3365.04</v>
      </c>
      <c r="H399" s="8">
        <v>15707.16</v>
      </c>
      <c r="I399" s="54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1:36" ht="15.75" customHeight="1" x14ac:dyDescent="0.3">
      <c r="A400" s="27"/>
      <c r="B400" s="28"/>
      <c r="C400" s="9"/>
      <c r="D400" s="9"/>
      <c r="E400" s="9"/>
      <c r="F400" s="9"/>
      <c r="G400" s="29"/>
      <c r="H400" s="49"/>
      <c r="I400" s="52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</row>
    <row r="401" spans="1:36" ht="15.75" customHeight="1" x14ac:dyDescent="0.3">
      <c r="A401" s="27"/>
      <c r="B401" s="28"/>
      <c r="C401" s="9"/>
      <c r="D401" s="9"/>
      <c r="E401" s="9"/>
      <c r="F401" s="9"/>
      <c r="G401" s="29"/>
      <c r="H401" s="49"/>
      <c r="I401" s="52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</row>
    <row r="402" spans="1:36" ht="15.75" customHeight="1" x14ac:dyDescent="0.3">
      <c r="A402" s="27"/>
      <c r="B402" s="28"/>
      <c r="C402" s="9"/>
      <c r="D402" s="9"/>
      <c r="E402" s="9"/>
      <c r="F402" s="9"/>
      <c r="G402" s="29"/>
      <c r="H402" s="49"/>
      <c r="I402" s="52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</row>
    <row r="403" spans="1:36" ht="15.75" customHeight="1" x14ac:dyDescent="0.3">
      <c r="A403" s="27"/>
      <c r="B403" s="28"/>
      <c r="C403" s="9"/>
      <c r="D403" s="9"/>
      <c r="E403" s="9"/>
      <c r="F403" s="9"/>
      <c r="G403" s="29"/>
      <c r="H403" s="49"/>
      <c r="I403" s="52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</row>
    <row r="404" spans="1:36" ht="15.75" customHeight="1" x14ac:dyDescent="0.3">
      <c r="A404" s="27"/>
      <c r="B404" s="28"/>
      <c r="C404" s="9"/>
      <c r="D404" s="9"/>
      <c r="E404" s="9"/>
      <c r="F404" s="9"/>
      <c r="G404" s="29"/>
      <c r="H404" s="49"/>
      <c r="I404" s="52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</row>
    <row r="405" spans="1:36" ht="15.75" customHeight="1" x14ac:dyDescent="0.3">
      <c r="A405" s="27"/>
      <c r="B405" s="28"/>
      <c r="C405" s="9"/>
      <c r="D405" s="9"/>
      <c r="E405" s="9"/>
      <c r="F405" s="9"/>
      <c r="G405" s="29"/>
      <c r="H405" s="49"/>
      <c r="I405" s="52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</row>
    <row r="406" spans="1:36" ht="15.75" customHeight="1" x14ac:dyDescent="0.3">
      <c r="A406" s="27"/>
      <c r="B406" s="28"/>
      <c r="C406" s="9"/>
      <c r="D406" s="9"/>
      <c r="E406" s="9"/>
      <c r="F406" s="9"/>
      <c r="G406" s="29"/>
      <c r="H406" s="49"/>
      <c r="I406" s="52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</row>
    <row r="407" spans="1:36" ht="15.75" customHeight="1" x14ac:dyDescent="0.3">
      <c r="A407" s="27"/>
      <c r="B407" s="28"/>
      <c r="C407" s="9"/>
      <c r="D407" s="9"/>
      <c r="E407" s="9"/>
      <c r="F407" s="9"/>
      <c r="G407" s="29"/>
      <c r="H407" s="49"/>
      <c r="I407" s="52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</row>
    <row r="408" spans="1:36" ht="15.75" customHeight="1" x14ac:dyDescent="0.3">
      <c r="A408" s="27"/>
      <c r="B408" s="28"/>
      <c r="C408" s="9"/>
      <c r="D408" s="9"/>
      <c r="E408" s="9"/>
      <c r="F408" s="9"/>
      <c r="G408" s="29"/>
      <c r="H408" s="49"/>
      <c r="I408" s="52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</row>
    <row r="409" spans="1:36" ht="15.75" customHeight="1" x14ac:dyDescent="0.3">
      <c r="A409" s="27"/>
      <c r="B409" s="28"/>
      <c r="C409" s="9"/>
      <c r="D409" s="9"/>
      <c r="E409" s="9"/>
      <c r="F409" s="9"/>
      <c r="G409" s="29"/>
      <c r="H409" s="49"/>
      <c r="I409" s="52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</row>
    <row r="410" spans="1:36" ht="15.75" customHeight="1" x14ac:dyDescent="0.3">
      <c r="A410" s="27"/>
      <c r="B410" s="28"/>
      <c r="C410" s="9"/>
      <c r="D410" s="9"/>
      <c r="E410" s="9"/>
      <c r="F410" s="9"/>
      <c r="G410" s="29"/>
      <c r="H410" s="49"/>
      <c r="I410" s="52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</row>
    <row r="411" spans="1:36" ht="15.75" customHeight="1" x14ac:dyDescent="0.3">
      <c r="A411" s="27"/>
      <c r="B411" s="28"/>
      <c r="C411" s="9"/>
      <c r="D411" s="9"/>
      <c r="E411" s="9"/>
      <c r="F411" s="9"/>
      <c r="G411" s="29"/>
      <c r="H411" s="49"/>
      <c r="I411" s="52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</row>
    <row r="412" spans="1:36" ht="15.75" customHeight="1" x14ac:dyDescent="0.3">
      <c r="A412" s="27"/>
      <c r="B412" s="28"/>
      <c r="C412" s="9"/>
      <c r="D412" s="9"/>
      <c r="E412" s="9"/>
      <c r="F412" s="9"/>
      <c r="G412" s="29"/>
      <c r="H412" s="49"/>
      <c r="I412" s="52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</row>
    <row r="413" spans="1:36" ht="15.75" customHeight="1" x14ac:dyDescent="0.3">
      <c r="A413" s="27"/>
      <c r="B413" s="28"/>
      <c r="C413" s="9"/>
      <c r="D413" s="9"/>
      <c r="E413" s="9"/>
      <c r="F413" s="9"/>
      <c r="G413" s="29"/>
      <c r="H413" s="49"/>
      <c r="I413" s="52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</row>
    <row r="414" spans="1:36" ht="15.75" customHeight="1" x14ac:dyDescent="0.3">
      <c r="A414" s="27"/>
      <c r="B414" s="28"/>
      <c r="C414" s="9"/>
      <c r="D414" s="9"/>
      <c r="E414" s="9"/>
      <c r="F414" s="9"/>
      <c r="G414" s="29"/>
      <c r="H414" s="49"/>
      <c r="I414" s="52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</row>
    <row r="415" spans="1:36" ht="15.75" customHeight="1" x14ac:dyDescent="0.3">
      <c r="A415" s="27"/>
      <c r="B415" s="28"/>
      <c r="C415" s="9"/>
      <c r="D415" s="9"/>
      <c r="E415" s="9"/>
      <c r="F415" s="9"/>
      <c r="G415" s="29"/>
      <c r="H415" s="49"/>
      <c r="I415" s="52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</row>
    <row r="416" spans="1:36" ht="15.75" customHeight="1" x14ac:dyDescent="0.3">
      <c r="A416" s="27"/>
      <c r="B416" s="28"/>
      <c r="C416" s="9"/>
      <c r="D416" s="9"/>
      <c r="E416" s="9"/>
      <c r="F416" s="9"/>
      <c r="G416" s="29"/>
      <c r="H416" s="49"/>
      <c r="I416" s="52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</row>
    <row r="417" spans="1:36" ht="15.75" customHeight="1" x14ac:dyDescent="0.3">
      <c r="A417" s="27"/>
      <c r="B417" s="28"/>
      <c r="C417" s="9"/>
      <c r="D417" s="9"/>
      <c r="E417" s="9"/>
      <c r="F417" s="9"/>
      <c r="G417" s="29"/>
      <c r="H417" s="49"/>
      <c r="I417" s="52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</row>
    <row r="418" spans="1:36" ht="15.75" customHeight="1" x14ac:dyDescent="0.3">
      <c r="A418" s="27"/>
      <c r="B418" s="28"/>
      <c r="C418" s="9"/>
      <c r="D418" s="9"/>
      <c r="E418" s="9"/>
      <c r="F418" s="9"/>
      <c r="G418" s="29"/>
      <c r="H418" s="49"/>
      <c r="I418" s="52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</row>
    <row r="419" spans="1:36" ht="15.75" customHeight="1" x14ac:dyDescent="0.3">
      <c r="A419" s="27"/>
      <c r="B419" s="28"/>
      <c r="C419" s="9"/>
      <c r="D419" s="9"/>
      <c r="E419" s="9"/>
      <c r="F419" s="9"/>
      <c r="G419" s="29"/>
      <c r="H419" s="49"/>
      <c r="I419" s="52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</row>
    <row r="420" spans="1:36" ht="15.75" customHeight="1" x14ac:dyDescent="0.3">
      <c r="A420" s="27"/>
      <c r="B420" s="28"/>
      <c r="C420" s="9"/>
      <c r="D420" s="9"/>
      <c r="E420" s="9"/>
      <c r="F420" s="9"/>
      <c r="G420" s="29"/>
      <c r="H420" s="49"/>
      <c r="I420" s="52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</row>
    <row r="421" spans="1:36" ht="15.75" customHeight="1" x14ac:dyDescent="0.3">
      <c r="A421" s="27"/>
      <c r="B421" s="28"/>
      <c r="C421" s="9"/>
      <c r="D421" s="9"/>
      <c r="E421" s="9"/>
      <c r="F421" s="9"/>
      <c r="G421" s="29"/>
      <c r="H421" s="49"/>
      <c r="I421" s="52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</row>
    <row r="422" spans="1:36" ht="15.75" customHeight="1" x14ac:dyDescent="0.3">
      <c r="A422" s="27"/>
      <c r="B422" s="28"/>
      <c r="C422" s="9"/>
      <c r="D422" s="9"/>
      <c r="E422" s="9"/>
      <c r="F422" s="9"/>
      <c r="G422" s="29"/>
      <c r="H422" s="49"/>
      <c r="I422" s="52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</row>
    <row r="423" spans="1:36" ht="15.75" customHeight="1" x14ac:dyDescent="0.3">
      <c r="A423" s="27"/>
      <c r="B423" s="28"/>
      <c r="C423" s="9"/>
      <c r="D423" s="9"/>
      <c r="E423" s="9"/>
      <c r="F423" s="9"/>
      <c r="G423" s="29"/>
      <c r="H423" s="49"/>
      <c r="I423" s="52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</row>
    <row r="424" spans="1:36" ht="15.75" customHeight="1" x14ac:dyDescent="0.3">
      <c r="A424" s="27"/>
      <c r="B424" s="28"/>
      <c r="C424" s="9"/>
      <c r="D424" s="9"/>
      <c r="E424" s="9"/>
      <c r="F424" s="9"/>
      <c r="G424" s="29"/>
      <c r="H424" s="49"/>
      <c r="I424" s="52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</row>
    <row r="425" spans="1:36" ht="15.75" customHeight="1" x14ac:dyDescent="0.3">
      <c r="A425" s="27"/>
      <c r="B425" s="28"/>
      <c r="C425" s="9"/>
      <c r="D425" s="9"/>
      <c r="E425" s="9"/>
      <c r="F425" s="9"/>
      <c r="G425" s="29"/>
      <c r="H425" s="49"/>
      <c r="I425" s="52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</row>
    <row r="426" spans="1:36" ht="15.75" customHeight="1" x14ac:dyDescent="0.3">
      <c r="A426" s="27"/>
      <c r="B426" s="28"/>
      <c r="C426" s="9"/>
      <c r="D426" s="9"/>
      <c r="E426" s="9"/>
      <c r="F426" s="9"/>
      <c r="G426" s="29"/>
      <c r="H426" s="49"/>
      <c r="I426" s="52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</row>
    <row r="427" spans="1:36" ht="15.75" customHeight="1" x14ac:dyDescent="0.3">
      <c r="A427" s="27"/>
      <c r="B427" s="28"/>
      <c r="C427" s="9"/>
      <c r="D427" s="9"/>
      <c r="E427" s="9"/>
      <c r="F427" s="9"/>
      <c r="G427" s="29"/>
      <c r="H427" s="49"/>
      <c r="I427" s="52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</row>
    <row r="428" spans="1:36" ht="15.75" customHeight="1" x14ac:dyDescent="0.3">
      <c r="A428" s="27"/>
      <c r="B428" s="28"/>
      <c r="C428" s="9"/>
      <c r="D428" s="9"/>
      <c r="E428" s="9"/>
      <c r="F428" s="9"/>
      <c r="G428" s="29"/>
      <c r="H428" s="49"/>
      <c r="I428" s="52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</row>
    <row r="429" spans="1:36" ht="15.75" customHeight="1" x14ac:dyDescent="0.3">
      <c r="A429" s="27"/>
      <c r="B429" s="28"/>
      <c r="C429" s="9"/>
      <c r="D429" s="9"/>
      <c r="E429" s="9"/>
      <c r="F429" s="9"/>
      <c r="G429" s="29"/>
      <c r="H429" s="49"/>
      <c r="I429" s="52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</row>
    <row r="430" spans="1:36" ht="15.75" customHeight="1" x14ac:dyDescent="0.3">
      <c r="A430" s="27"/>
      <c r="B430" s="28"/>
      <c r="C430" s="9"/>
      <c r="D430" s="9"/>
      <c r="E430" s="9"/>
      <c r="F430" s="9"/>
      <c r="G430" s="29"/>
      <c r="H430" s="49"/>
      <c r="I430" s="52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</row>
    <row r="431" spans="1:36" ht="15.75" customHeight="1" x14ac:dyDescent="0.3">
      <c r="A431" s="27"/>
      <c r="B431" s="28"/>
      <c r="C431" s="9"/>
      <c r="D431" s="9"/>
      <c r="E431" s="9"/>
      <c r="F431" s="9"/>
      <c r="G431" s="29"/>
      <c r="H431" s="49"/>
      <c r="I431" s="52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</row>
    <row r="432" spans="1:36" ht="15.75" customHeight="1" x14ac:dyDescent="0.3">
      <c r="A432" s="27"/>
      <c r="B432" s="28"/>
      <c r="C432" s="9"/>
      <c r="D432" s="9"/>
      <c r="E432" s="9"/>
      <c r="F432" s="9"/>
      <c r="G432" s="29"/>
      <c r="H432" s="49"/>
      <c r="I432" s="52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</row>
    <row r="433" spans="1:36" ht="15.75" customHeight="1" x14ac:dyDescent="0.3">
      <c r="A433" s="27"/>
      <c r="B433" s="28"/>
      <c r="C433" s="9"/>
      <c r="D433" s="9"/>
      <c r="E433" s="9"/>
      <c r="F433" s="9"/>
      <c r="G433" s="29"/>
      <c r="H433" s="49"/>
      <c r="I433" s="52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</row>
    <row r="434" spans="1:36" ht="15.75" customHeight="1" x14ac:dyDescent="0.3">
      <c r="A434" s="27"/>
      <c r="B434" s="28"/>
      <c r="C434" s="9"/>
      <c r="D434" s="9"/>
      <c r="E434" s="9"/>
      <c r="F434" s="9"/>
      <c r="G434" s="29"/>
      <c r="H434" s="49"/>
      <c r="I434" s="52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</row>
    <row r="435" spans="1:36" ht="15.75" customHeight="1" x14ac:dyDescent="0.3">
      <c r="A435" s="27"/>
      <c r="B435" s="28"/>
      <c r="C435" s="9"/>
      <c r="D435" s="9"/>
      <c r="E435" s="9"/>
      <c r="F435" s="9"/>
      <c r="G435" s="29"/>
      <c r="H435" s="49"/>
      <c r="I435" s="52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</row>
    <row r="436" spans="1:36" ht="15.75" customHeight="1" x14ac:dyDescent="0.3">
      <c r="A436" s="27"/>
      <c r="B436" s="28"/>
      <c r="C436" s="9"/>
      <c r="D436" s="9"/>
      <c r="E436" s="9"/>
      <c r="F436" s="9"/>
      <c r="G436" s="29"/>
      <c r="H436" s="49"/>
      <c r="I436" s="52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</row>
    <row r="437" spans="1:36" ht="15.75" customHeight="1" x14ac:dyDescent="0.3">
      <c r="A437" s="27"/>
      <c r="B437" s="28"/>
      <c r="C437" s="9"/>
      <c r="D437" s="9"/>
      <c r="E437" s="9"/>
      <c r="F437" s="9"/>
      <c r="G437" s="29"/>
      <c r="H437" s="49"/>
      <c r="I437" s="52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</row>
    <row r="438" spans="1:36" ht="15.75" customHeight="1" x14ac:dyDescent="0.3">
      <c r="A438" s="27"/>
      <c r="B438" s="28"/>
      <c r="C438" s="9"/>
      <c r="D438" s="9"/>
      <c r="E438" s="9"/>
      <c r="F438" s="9"/>
      <c r="G438" s="29"/>
      <c r="H438" s="49"/>
      <c r="I438" s="52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</row>
    <row r="439" spans="1:36" ht="15.75" customHeight="1" x14ac:dyDescent="0.3">
      <c r="A439" s="27"/>
      <c r="B439" s="28"/>
      <c r="C439" s="9"/>
      <c r="D439" s="9"/>
      <c r="E439" s="9"/>
      <c r="F439" s="9"/>
      <c r="G439" s="29"/>
      <c r="H439" s="49"/>
      <c r="I439" s="52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</row>
    <row r="440" spans="1:36" ht="15.75" customHeight="1" x14ac:dyDescent="0.3">
      <c r="A440" s="27"/>
      <c r="B440" s="28"/>
      <c r="C440" s="9"/>
      <c r="D440" s="9"/>
      <c r="E440" s="9"/>
      <c r="F440" s="9"/>
      <c r="G440" s="29"/>
      <c r="H440" s="49"/>
      <c r="I440" s="52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</row>
    <row r="441" spans="1:36" ht="15.75" customHeight="1" x14ac:dyDescent="0.3">
      <c r="A441" s="27"/>
      <c r="B441" s="28"/>
      <c r="C441" s="9"/>
      <c r="D441" s="9"/>
      <c r="E441" s="9"/>
      <c r="F441" s="9"/>
      <c r="G441" s="29"/>
      <c r="H441" s="49"/>
      <c r="I441" s="52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</row>
    <row r="442" spans="1:36" ht="15.75" customHeight="1" x14ac:dyDescent="0.3">
      <c r="A442" s="27"/>
      <c r="B442" s="28"/>
      <c r="C442" s="9"/>
      <c r="D442" s="9"/>
      <c r="E442" s="9"/>
      <c r="F442" s="9"/>
      <c r="G442" s="29"/>
      <c r="H442" s="49"/>
      <c r="I442" s="52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</row>
    <row r="443" spans="1:36" ht="15.75" customHeight="1" x14ac:dyDescent="0.3">
      <c r="A443" s="27"/>
      <c r="B443" s="28"/>
      <c r="C443" s="9"/>
      <c r="D443" s="9"/>
      <c r="E443" s="9"/>
      <c r="F443" s="9"/>
      <c r="G443" s="29"/>
      <c r="H443" s="49"/>
      <c r="I443" s="52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</row>
    <row r="444" spans="1:36" ht="15.75" customHeight="1" x14ac:dyDescent="0.3">
      <c r="A444" s="27"/>
      <c r="B444" s="28"/>
      <c r="C444" s="9"/>
      <c r="D444" s="9"/>
      <c r="E444" s="9"/>
      <c r="F444" s="9"/>
      <c r="G444" s="29"/>
      <c r="H444" s="49"/>
      <c r="I444" s="52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</row>
    <row r="445" spans="1:36" ht="15.75" customHeight="1" x14ac:dyDescent="0.3">
      <c r="A445" s="27"/>
      <c r="B445" s="28"/>
      <c r="C445" s="9"/>
      <c r="D445" s="9"/>
      <c r="E445" s="9"/>
      <c r="F445" s="9"/>
      <c r="G445" s="29"/>
      <c r="H445" s="49"/>
      <c r="I445" s="52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</row>
    <row r="446" spans="1:36" ht="15.75" customHeight="1" x14ac:dyDescent="0.3">
      <c r="A446" s="27"/>
      <c r="B446" s="28"/>
      <c r="C446" s="9"/>
      <c r="D446" s="9"/>
      <c r="E446" s="9"/>
      <c r="F446" s="9"/>
      <c r="G446" s="29"/>
      <c r="H446" s="49"/>
      <c r="I446" s="52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</row>
    <row r="447" spans="1:36" ht="15.75" customHeight="1" x14ac:dyDescent="0.3">
      <c r="A447" s="27"/>
      <c r="B447" s="28"/>
      <c r="C447" s="9"/>
      <c r="D447" s="9"/>
      <c r="E447" s="9"/>
      <c r="F447" s="9"/>
      <c r="G447" s="29"/>
      <c r="H447" s="49"/>
      <c r="I447" s="52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</row>
    <row r="448" spans="1:36" ht="15.75" customHeight="1" x14ac:dyDescent="0.3">
      <c r="A448" s="27"/>
      <c r="B448" s="28"/>
      <c r="C448" s="9"/>
      <c r="D448" s="9"/>
      <c r="E448" s="9"/>
      <c r="F448" s="9"/>
      <c r="G448" s="29"/>
      <c r="H448" s="49"/>
      <c r="I448" s="52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</row>
    <row r="449" spans="1:36" ht="15.75" customHeight="1" x14ac:dyDescent="0.3">
      <c r="A449" s="27"/>
      <c r="B449" s="28"/>
      <c r="C449" s="9"/>
      <c r="D449" s="9"/>
      <c r="E449" s="9"/>
      <c r="F449" s="9"/>
      <c r="G449" s="29"/>
      <c r="H449" s="49"/>
      <c r="I449" s="52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</row>
    <row r="450" spans="1:36" ht="15.75" customHeight="1" x14ac:dyDescent="0.3">
      <c r="A450" s="27"/>
      <c r="B450" s="28"/>
      <c r="C450" s="9"/>
      <c r="D450" s="9"/>
      <c r="E450" s="9"/>
      <c r="F450" s="9"/>
      <c r="G450" s="29"/>
      <c r="H450" s="49"/>
      <c r="I450" s="52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</row>
    <row r="451" spans="1:36" ht="15.75" customHeight="1" x14ac:dyDescent="0.3">
      <c r="A451" s="27"/>
      <c r="B451" s="28"/>
      <c r="C451" s="9"/>
      <c r="D451" s="9"/>
      <c r="E451" s="9"/>
      <c r="F451" s="9"/>
      <c r="G451" s="29"/>
      <c r="H451" s="49"/>
      <c r="I451" s="52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</row>
    <row r="452" spans="1:36" ht="15.75" customHeight="1" x14ac:dyDescent="0.3">
      <c r="A452" s="27"/>
      <c r="B452" s="28"/>
      <c r="C452" s="9"/>
      <c r="D452" s="9"/>
      <c r="E452" s="9"/>
      <c r="F452" s="9"/>
      <c r="G452" s="29"/>
      <c r="H452" s="49"/>
      <c r="I452" s="52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</row>
    <row r="453" spans="1:36" ht="15.75" customHeight="1" x14ac:dyDescent="0.3">
      <c r="A453" s="27"/>
      <c r="B453" s="28"/>
      <c r="C453" s="9"/>
      <c r="D453" s="9"/>
      <c r="E453" s="9"/>
      <c r="F453" s="9"/>
      <c r="G453" s="29"/>
      <c r="H453" s="49"/>
      <c r="I453" s="52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</row>
    <row r="454" spans="1:36" ht="15.75" customHeight="1" x14ac:dyDescent="0.3">
      <c r="A454" s="27"/>
      <c r="B454" s="28"/>
      <c r="C454" s="9"/>
      <c r="D454" s="9"/>
      <c r="E454" s="9"/>
      <c r="F454" s="9"/>
      <c r="G454" s="29"/>
      <c r="H454" s="49"/>
      <c r="I454" s="52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</row>
    <row r="455" spans="1:36" ht="15.75" customHeight="1" x14ac:dyDescent="0.3">
      <c r="A455" s="27"/>
      <c r="B455" s="28"/>
      <c r="C455" s="9"/>
      <c r="D455" s="9"/>
      <c r="E455" s="9"/>
      <c r="F455" s="9"/>
      <c r="G455" s="29"/>
      <c r="H455" s="49"/>
      <c r="I455" s="52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</row>
    <row r="456" spans="1:36" ht="15.75" customHeight="1" x14ac:dyDescent="0.3">
      <c r="A456" s="27"/>
      <c r="B456" s="28"/>
      <c r="C456" s="9"/>
      <c r="D456" s="9"/>
      <c r="E456" s="9"/>
      <c r="F456" s="9"/>
      <c r="G456" s="29"/>
      <c r="H456" s="49"/>
      <c r="I456" s="52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</row>
    <row r="457" spans="1:36" ht="15.75" customHeight="1" x14ac:dyDescent="0.3">
      <c r="A457" s="27"/>
      <c r="B457" s="28"/>
      <c r="C457" s="9"/>
      <c r="D457" s="9"/>
      <c r="E457" s="9"/>
      <c r="F457" s="9"/>
      <c r="G457" s="29"/>
      <c r="H457" s="49"/>
      <c r="I457" s="52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</row>
    <row r="458" spans="1:36" ht="15.75" customHeight="1" x14ac:dyDescent="0.3">
      <c r="A458" s="27"/>
      <c r="B458" s="28"/>
      <c r="C458" s="9"/>
      <c r="D458" s="9"/>
      <c r="E458" s="9"/>
      <c r="F458" s="9"/>
      <c r="G458" s="29"/>
      <c r="H458" s="49"/>
      <c r="I458" s="52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</row>
    <row r="459" spans="1:36" ht="15.75" customHeight="1" x14ac:dyDescent="0.3">
      <c r="A459" s="27"/>
      <c r="B459" s="28"/>
      <c r="C459" s="9"/>
      <c r="D459" s="9"/>
      <c r="E459" s="9"/>
      <c r="F459" s="9"/>
      <c r="G459" s="29"/>
      <c r="H459" s="49"/>
      <c r="I459" s="52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</row>
    <row r="460" spans="1:36" ht="15.75" customHeight="1" x14ac:dyDescent="0.3">
      <c r="A460" s="27"/>
      <c r="B460" s="28"/>
      <c r="C460" s="9"/>
      <c r="D460" s="9"/>
      <c r="E460" s="9"/>
      <c r="F460" s="9"/>
      <c r="G460" s="29"/>
      <c r="H460" s="49"/>
      <c r="I460" s="52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</row>
    <row r="461" spans="1:36" ht="15.75" customHeight="1" x14ac:dyDescent="0.3">
      <c r="A461" s="27"/>
      <c r="B461" s="28"/>
      <c r="C461" s="9"/>
      <c r="D461" s="9"/>
      <c r="E461" s="9"/>
      <c r="F461" s="9"/>
      <c r="G461" s="29"/>
      <c r="H461" s="49"/>
      <c r="I461" s="52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</row>
    <row r="462" spans="1:36" ht="15.75" customHeight="1" x14ac:dyDescent="0.3">
      <c r="A462" s="27"/>
      <c r="B462" s="28"/>
      <c r="C462" s="9"/>
      <c r="D462" s="9"/>
      <c r="E462" s="9"/>
      <c r="F462" s="9"/>
      <c r="G462" s="29"/>
      <c r="H462" s="49"/>
      <c r="I462" s="52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</row>
    <row r="463" spans="1:36" ht="15.75" customHeight="1" x14ac:dyDescent="0.3">
      <c r="A463" s="27"/>
      <c r="B463" s="28"/>
      <c r="C463" s="9"/>
      <c r="D463" s="9"/>
      <c r="E463" s="9"/>
      <c r="F463" s="9"/>
      <c r="G463" s="29"/>
      <c r="H463" s="49"/>
      <c r="I463" s="52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</row>
    <row r="464" spans="1:36" ht="15.75" customHeight="1" x14ac:dyDescent="0.3">
      <c r="A464" s="27"/>
      <c r="B464" s="28"/>
      <c r="C464" s="9"/>
      <c r="D464" s="9"/>
      <c r="E464" s="9"/>
      <c r="F464" s="9"/>
      <c r="G464" s="29"/>
      <c r="H464" s="49"/>
      <c r="I464" s="52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</row>
    <row r="465" spans="1:36" ht="15.75" customHeight="1" x14ac:dyDescent="0.3">
      <c r="A465" s="27"/>
      <c r="B465" s="28"/>
      <c r="C465" s="9"/>
      <c r="D465" s="9"/>
      <c r="E465" s="9"/>
      <c r="F465" s="9"/>
      <c r="G465" s="29"/>
      <c r="H465" s="49"/>
      <c r="I465" s="52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</row>
    <row r="466" spans="1:36" ht="15.75" customHeight="1" x14ac:dyDescent="0.3">
      <c r="A466" s="27"/>
      <c r="B466" s="28"/>
      <c r="C466" s="9"/>
      <c r="D466" s="9"/>
      <c r="E466" s="9"/>
      <c r="F466" s="9"/>
      <c r="G466" s="29"/>
      <c r="H466" s="49"/>
      <c r="I466" s="52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</row>
    <row r="467" spans="1:36" ht="15.75" customHeight="1" x14ac:dyDescent="0.3">
      <c r="A467" s="27"/>
      <c r="B467" s="28"/>
      <c r="C467" s="9"/>
      <c r="D467" s="9"/>
      <c r="E467" s="9"/>
      <c r="F467" s="9"/>
      <c r="G467" s="29"/>
      <c r="H467" s="49"/>
      <c r="I467" s="52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</row>
    <row r="468" spans="1:36" ht="15.75" customHeight="1" x14ac:dyDescent="0.3">
      <c r="A468" s="27"/>
      <c r="B468" s="28"/>
      <c r="C468" s="9"/>
      <c r="D468" s="9"/>
      <c r="E468" s="9"/>
      <c r="F468" s="9"/>
      <c r="G468" s="29"/>
      <c r="H468" s="49"/>
      <c r="I468" s="52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</row>
    <row r="469" spans="1:36" ht="15.75" customHeight="1" x14ac:dyDescent="0.3">
      <c r="A469" s="27"/>
      <c r="B469" s="28"/>
      <c r="C469" s="9"/>
      <c r="D469" s="9"/>
      <c r="E469" s="9"/>
      <c r="F469" s="9"/>
      <c r="G469" s="29"/>
      <c r="H469" s="49"/>
      <c r="I469" s="52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</row>
    <row r="470" spans="1:36" ht="15.75" customHeight="1" x14ac:dyDescent="0.3">
      <c r="A470" s="27"/>
      <c r="B470" s="28"/>
      <c r="C470" s="9"/>
      <c r="D470" s="9"/>
      <c r="E470" s="9"/>
      <c r="F470" s="9"/>
      <c r="G470" s="29"/>
      <c r="H470" s="49"/>
      <c r="I470" s="52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</row>
    <row r="471" spans="1:36" ht="15.75" customHeight="1" x14ac:dyDescent="0.3">
      <c r="A471" s="27"/>
      <c r="B471" s="28"/>
      <c r="C471" s="9"/>
      <c r="D471" s="9"/>
      <c r="E471" s="9"/>
      <c r="F471" s="9"/>
      <c r="G471" s="29"/>
      <c r="H471" s="49"/>
      <c r="I471" s="52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</row>
    <row r="472" spans="1:36" ht="15.75" customHeight="1" x14ac:dyDescent="0.3">
      <c r="A472" s="27"/>
      <c r="B472" s="28"/>
      <c r="C472" s="9"/>
      <c r="D472" s="9"/>
      <c r="E472" s="9"/>
      <c r="F472" s="9"/>
      <c r="G472" s="29"/>
      <c r="H472" s="49"/>
      <c r="I472" s="52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</row>
    <row r="473" spans="1:36" ht="15.75" customHeight="1" x14ac:dyDescent="0.3">
      <c r="A473" s="27"/>
      <c r="B473" s="28"/>
      <c r="C473" s="9"/>
      <c r="D473" s="9"/>
      <c r="E473" s="9"/>
      <c r="F473" s="9"/>
      <c r="G473" s="29"/>
      <c r="H473" s="49"/>
      <c r="I473" s="52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</row>
    <row r="474" spans="1:36" ht="15.75" customHeight="1" x14ac:dyDescent="0.3">
      <c r="A474" s="27"/>
      <c r="B474" s="28"/>
      <c r="C474" s="9"/>
      <c r="D474" s="9"/>
      <c r="E474" s="9"/>
      <c r="F474" s="9"/>
      <c r="G474" s="29"/>
      <c r="H474" s="49"/>
      <c r="I474" s="52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</row>
    <row r="475" spans="1:36" ht="15.75" customHeight="1" x14ac:dyDescent="0.3">
      <c r="A475" s="27"/>
      <c r="B475" s="28"/>
      <c r="C475" s="9"/>
      <c r="D475" s="9"/>
      <c r="E475" s="9"/>
      <c r="F475" s="9"/>
      <c r="G475" s="29"/>
      <c r="H475" s="49"/>
      <c r="I475" s="52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</row>
    <row r="476" spans="1:36" ht="15.75" customHeight="1" x14ac:dyDescent="0.3">
      <c r="A476" s="27"/>
      <c r="B476" s="28"/>
      <c r="C476" s="9"/>
      <c r="D476" s="9"/>
      <c r="E476" s="9"/>
      <c r="F476" s="9"/>
      <c r="G476" s="29"/>
      <c r="H476" s="49"/>
      <c r="I476" s="52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</row>
    <row r="477" spans="1:36" ht="15.75" customHeight="1" x14ac:dyDescent="0.3">
      <c r="A477" s="27"/>
      <c r="B477" s="28"/>
      <c r="C477" s="9"/>
      <c r="D477" s="9"/>
      <c r="E477" s="9"/>
      <c r="F477" s="9"/>
      <c r="G477" s="29"/>
      <c r="H477" s="49"/>
      <c r="I477" s="52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</row>
    <row r="478" spans="1:36" ht="15.75" customHeight="1" x14ac:dyDescent="0.3">
      <c r="A478" s="27"/>
      <c r="B478" s="28"/>
      <c r="C478" s="9"/>
      <c r="D478" s="9"/>
      <c r="E478" s="9"/>
      <c r="F478" s="9"/>
      <c r="G478" s="29"/>
      <c r="H478" s="49"/>
      <c r="I478" s="52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</row>
    <row r="479" spans="1:36" ht="15.75" customHeight="1" x14ac:dyDescent="0.3">
      <c r="A479" s="27"/>
      <c r="B479" s="28"/>
      <c r="C479" s="9"/>
      <c r="D479" s="9"/>
      <c r="E479" s="9"/>
      <c r="F479" s="9"/>
      <c r="G479" s="29"/>
      <c r="H479" s="49"/>
      <c r="I479" s="52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</row>
    <row r="480" spans="1:36" ht="15.75" customHeight="1" x14ac:dyDescent="0.3">
      <c r="A480" s="27"/>
      <c r="B480" s="28"/>
      <c r="C480" s="9"/>
      <c r="D480" s="9"/>
      <c r="E480" s="9"/>
      <c r="F480" s="9"/>
      <c r="G480" s="29"/>
      <c r="H480" s="49"/>
      <c r="I480" s="52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</row>
    <row r="481" spans="1:36" ht="15.75" customHeight="1" x14ac:dyDescent="0.3">
      <c r="A481" s="27"/>
      <c r="B481" s="28"/>
      <c r="C481" s="9"/>
      <c r="D481" s="9"/>
      <c r="E481" s="9"/>
      <c r="F481" s="9"/>
      <c r="G481" s="29"/>
      <c r="H481" s="49"/>
      <c r="I481" s="52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</row>
    <row r="482" spans="1:36" ht="15.75" customHeight="1" x14ac:dyDescent="0.3">
      <c r="A482" s="27"/>
      <c r="B482" s="28"/>
      <c r="C482" s="9"/>
      <c r="D482" s="9"/>
      <c r="E482" s="9"/>
      <c r="F482" s="9"/>
      <c r="G482" s="29"/>
      <c r="H482" s="49"/>
      <c r="I482" s="52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</row>
    <row r="483" spans="1:36" ht="15.75" customHeight="1" x14ac:dyDescent="0.3">
      <c r="A483" s="27"/>
      <c r="B483" s="28"/>
      <c r="C483" s="9"/>
      <c r="D483" s="9"/>
      <c r="E483" s="9"/>
      <c r="F483" s="9"/>
      <c r="G483" s="29"/>
      <c r="H483" s="49"/>
      <c r="I483" s="52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</row>
    <row r="484" spans="1:36" ht="15.75" customHeight="1" x14ac:dyDescent="0.3">
      <c r="A484" s="27"/>
      <c r="B484" s="28"/>
      <c r="C484" s="9"/>
      <c r="D484" s="9"/>
      <c r="E484" s="9"/>
      <c r="F484" s="9"/>
      <c r="G484" s="29"/>
      <c r="H484" s="49"/>
      <c r="I484" s="52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</row>
    <row r="485" spans="1:36" ht="15.75" customHeight="1" x14ac:dyDescent="0.3">
      <c r="A485" s="27"/>
      <c r="B485" s="28"/>
      <c r="C485" s="9"/>
      <c r="D485" s="9"/>
      <c r="E485" s="9"/>
      <c r="F485" s="9"/>
      <c r="G485" s="29"/>
      <c r="H485" s="49"/>
      <c r="I485" s="52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</row>
    <row r="486" spans="1:36" ht="15.75" customHeight="1" x14ac:dyDescent="0.3">
      <c r="A486" s="27"/>
      <c r="B486" s="28"/>
      <c r="C486" s="9"/>
      <c r="D486" s="9"/>
      <c r="E486" s="9"/>
      <c r="F486" s="9"/>
      <c r="G486" s="29"/>
      <c r="H486" s="49"/>
      <c r="I486" s="52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</row>
    <row r="487" spans="1:36" ht="15.75" customHeight="1" x14ac:dyDescent="0.3">
      <c r="A487" s="27"/>
      <c r="B487" s="28"/>
      <c r="C487" s="9"/>
      <c r="D487" s="9"/>
      <c r="E487" s="9"/>
      <c r="F487" s="9"/>
      <c r="G487" s="29"/>
      <c r="H487" s="49"/>
      <c r="I487" s="52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</row>
    <row r="488" spans="1:36" ht="15.75" customHeight="1" x14ac:dyDescent="0.3">
      <c r="A488" s="27"/>
      <c r="B488" s="28"/>
      <c r="C488" s="9"/>
      <c r="D488" s="9"/>
      <c r="E488" s="9"/>
      <c r="F488" s="9"/>
      <c r="G488" s="29"/>
      <c r="H488" s="49"/>
      <c r="I488" s="52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</row>
    <row r="489" spans="1:36" ht="15.75" customHeight="1" x14ac:dyDescent="0.3">
      <c r="A489" s="27"/>
      <c r="B489" s="28"/>
      <c r="C489" s="9"/>
      <c r="D489" s="9"/>
      <c r="E489" s="9"/>
      <c r="F489" s="9"/>
      <c r="G489" s="29"/>
      <c r="H489" s="49"/>
      <c r="I489" s="52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</row>
    <row r="490" spans="1:36" ht="15.75" customHeight="1" x14ac:dyDescent="0.3">
      <c r="A490" s="27"/>
      <c r="B490" s="28"/>
      <c r="C490" s="9"/>
      <c r="D490" s="9"/>
      <c r="E490" s="9"/>
      <c r="F490" s="9"/>
      <c r="G490" s="29"/>
      <c r="H490" s="49"/>
      <c r="I490" s="52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</row>
    <row r="491" spans="1:36" ht="15.75" customHeight="1" x14ac:dyDescent="0.3">
      <c r="A491" s="27"/>
      <c r="B491" s="28"/>
      <c r="C491" s="9"/>
      <c r="D491" s="9"/>
      <c r="E491" s="9"/>
      <c r="F491" s="9"/>
      <c r="G491" s="29"/>
      <c r="H491" s="49"/>
      <c r="I491" s="52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</row>
    <row r="492" spans="1:36" ht="15.75" customHeight="1" x14ac:dyDescent="0.3">
      <c r="A492" s="27"/>
      <c r="B492" s="28"/>
      <c r="C492" s="9"/>
      <c r="D492" s="9"/>
      <c r="E492" s="9"/>
      <c r="F492" s="9"/>
      <c r="G492" s="29"/>
      <c r="H492" s="49"/>
      <c r="I492" s="52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</row>
    <row r="493" spans="1:36" ht="15.75" customHeight="1" x14ac:dyDescent="0.3">
      <c r="A493" s="27"/>
      <c r="B493" s="28"/>
      <c r="C493" s="9"/>
      <c r="D493" s="9"/>
      <c r="E493" s="9"/>
      <c r="F493" s="9"/>
      <c r="G493" s="29"/>
      <c r="H493" s="49"/>
      <c r="I493" s="52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</row>
    <row r="494" spans="1:36" ht="15.75" customHeight="1" x14ac:dyDescent="0.3">
      <c r="A494" s="27"/>
      <c r="B494" s="28"/>
      <c r="C494" s="9"/>
      <c r="D494" s="9"/>
      <c r="E494" s="9"/>
      <c r="F494" s="9"/>
      <c r="G494" s="29"/>
      <c r="H494" s="49"/>
      <c r="I494" s="52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</row>
    <row r="495" spans="1:36" ht="15.75" customHeight="1" x14ac:dyDescent="0.3">
      <c r="A495" s="27"/>
      <c r="B495" s="28"/>
      <c r="C495" s="9"/>
      <c r="D495" s="9"/>
      <c r="E495" s="9"/>
      <c r="F495" s="9"/>
      <c r="G495" s="29"/>
      <c r="H495" s="49"/>
      <c r="I495" s="52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</row>
    <row r="496" spans="1:36" ht="15.75" customHeight="1" x14ac:dyDescent="0.3">
      <c r="A496" s="27"/>
      <c r="B496" s="28"/>
      <c r="C496" s="9"/>
      <c r="D496" s="9"/>
      <c r="E496" s="9"/>
      <c r="F496" s="9"/>
      <c r="G496" s="29"/>
      <c r="H496" s="49"/>
      <c r="I496" s="52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</row>
    <row r="497" spans="1:36" ht="15.75" customHeight="1" x14ac:dyDescent="0.3">
      <c r="A497" s="27"/>
      <c r="B497" s="28"/>
      <c r="C497" s="9"/>
      <c r="D497" s="9"/>
      <c r="E497" s="9"/>
      <c r="F497" s="9"/>
      <c r="G497" s="29"/>
      <c r="H497" s="49"/>
      <c r="I497" s="52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</row>
    <row r="498" spans="1:36" ht="15.75" customHeight="1" x14ac:dyDescent="0.3">
      <c r="A498" s="27"/>
      <c r="B498" s="28"/>
      <c r="C498" s="9"/>
      <c r="D498" s="9"/>
      <c r="E498" s="9"/>
      <c r="F498" s="9"/>
      <c r="G498" s="29"/>
      <c r="H498" s="49"/>
      <c r="I498" s="52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</row>
    <row r="499" spans="1:36" ht="15.75" customHeight="1" x14ac:dyDescent="0.3">
      <c r="A499" s="27"/>
      <c r="B499" s="28"/>
      <c r="C499" s="9"/>
      <c r="D499" s="9"/>
      <c r="E499" s="9"/>
      <c r="F499" s="9"/>
      <c r="G499" s="29"/>
      <c r="H499" s="49"/>
      <c r="I499" s="52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</row>
    <row r="500" spans="1:36" ht="15.75" customHeight="1" x14ac:dyDescent="0.3">
      <c r="A500" s="27"/>
      <c r="B500" s="28"/>
      <c r="C500" s="9"/>
      <c r="D500" s="9"/>
      <c r="E500" s="9"/>
      <c r="F500" s="9"/>
      <c r="G500" s="29"/>
      <c r="H500" s="49"/>
      <c r="I500" s="52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</row>
    <row r="501" spans="1:36" ht="15.75" customHeight="1" x14ac:dyDescent="0.3">
      <c r="A501" s="27"/>
      <c r="B501" s="28"/>
      <c r="C501" s="9"/>
      <c r="D501" s="9"/>
      <c r="E501" s="9"/>
      <c r="F501" s="9"/>
      <c r="G501" s="29"/>
      <c r="H501" s="49"/>
      <c r="I501" s="52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</row>
    <row r="502" spans="1:36" ht="15.75" customHeight="1" x14ac:dyDescent="0.3">
      <c r="A502" s="27"/>
      <c r="B502" s="28"/>
      <c r="C502" s="9"/>
      <c r="D502" s="9"/>
      <c r="E502" s="9"/>
      <c r="F502" s="9"/>
      <c r="G502" s="29"/>
      <c r="H502" s="49"/>
      <c r="I502" s="52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</row>
    <row r="503" spans="1:36" ht="15.75" customHeight="1" x14ac:dyDescent="0.3">
      <c r="A503" s="27"/>
      <c r="B503" s="28"/>
      <c r="C503" s="9"/>
      <c r="D503" s="9"/>
      <c r="E503" s="9"/>
      <c r="F503" s="9"/>
      <c r="G503" s="29"/>
      <c r="H503" s="49"/>
      <c r="I503" s="52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</row>
    <row r="504" spans="1:36" ht="15.75" customHeight="1" x14ac:dyDescent="0.3">
      <c r="A504" s="27"/>
      <c r="B504" s="28"/>
      <c r="C504" s="9"/>
      <c r="D504" s="9"/>
      <c r="E504" s="9"/>
      <c r="F504" s="9"/>
      <c r="G504" s="29"/>
      <c r="H504" s="49"/>
      <c r="I504" s="52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</row>
    <row r="505" spans="1:36" ht="15.75" customHeight="1" x14ac:dyDescent="0.3">
      <c r="A505" s="27"/>
      <c r="B505" s="28"/>
      <c r="C505" s="9"/>
      <c r="D505" s="9"/>
      <c r="E505" s="9"/>
      <c r="F505" s="9"/>
      <c r="G505" s="29"/>
      <c r="H505" s="49"/>
      <c r="I505" s="52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</row>
    <row r="506" spans="1:36" ht="15.75" customHeight="1" x14ac:dyDescent="0.3">
      <c r="A506" s="27"/>
      <c r="B506" s="28"/>
      <c r="C506" s="9"/>
      <c r="D506" s="9"/>
      <c r="E506" s="9"/>
      <c r="F506" s="9"/>
      <c r="G506" s="29"/>
      <c r="H506" s="49"/>
      <c r="I506" s="52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</row>
    <row r="507" spans="1:36" ht="15.75" customHeight="1" x14ac:dyDescent="0.3">
      <c r="A507" s="27"/>
      <c r="B507" s="28"/>
      <c r="C507" s="9"/>
      <c r="D507" s="9"/>
      <c r="E507" s="9"/>
      <c r="F507" s="9"/>
      <c r="G507" s="29"/>
      <c r="H507" s="49"/>
      <c r="I507" s="52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</row>
    <row r="508" spans="1:36" ht="15.75" customHeight="1" x14ac:dyDescent="0.3">
      <c r="A508" s="27"/>
      <c r="B508" s="28"/>
      <c r="C508" s="9"/>
      <c r="D508" s="9"/>
      <c r="E508" s="9"/>
      <c r="F508" s="9"/>
      <c r="G508" s="29"/>
      <c r="H508" s="49"/>
      <c r="I508" s="52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</row>
    <row r="509" spans="1:36" ht="15.75" customHeight="1" x14ac:dyDescent="0.3">
      <c r="A509" s="27"/>
      <c r="B509" s="28"/>
      <c r="C509" s="9"/>
      <c r="D509" s="9"/>
      <c r="E509" s="9"/>
      <c r="F509" s="9"/>
      <c r="G509" s="29"/>
      <c r="H509" s="49"/>
      <c r="I509" s="52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</row>
    <row r="510" spans="1:36" ht="15.75" customHeight="1" x14ac:dyDescent="0.3">
      <c r="A510" s="27"/>
      <c r="B510" s="28"/>
      <c r="C510" s="9"/>
      <c r="D510" s="9"/>
      <c r="E510" s="9"/>
      <c r="F510" s="9"/>
      <c r="G510" s="29"/>
      <c r="H510" s="49"/>
      <c r="I510" s="52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</row>
    <row r="511" spans="1:36" ht="15.75" customHeight="1" x14ac:dyDescent="0.3">
      <c r="A511" s="27"/>
      <c r="B511" s="28"/>
      <c r="C511" s="9"/>
      <c r="D511" s="9"/>
      <c r="E511" s="9"/>
      <c r="F511" s="9"/>
      <c r="G511" s="29"/>
      <c r="H511" s="49"/>
      <c r="I511" s="52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</row>
    <row r="512" spans="1:36" ht="15.75" customHeight="1" x14ac:dyDescent="0.3">
      <c r="A512" s="27"/>
      <c r="B512" s="28"/>
      <c r="C512" s="9"/>
      <c r="D512" s="9"/>
      <c r="E512" s="9"/>
      <c r="F512" s="9"/>
      <c r="G512" s="29"/>
      <c r="H512" s="49"/>
      <c r="I512" s="52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</row>
    <row r="513" spans="1:36" ht="15.75" customHeight="1" x14ac:dyDescent="0.3">
      <c r="A513" s="27"/>
      <c r="B513" s="28"/>
      <c r="C513" s="9"/>
      <c r="D513" s="9"/>
      <c r="E513" s="9"/>
      <c r="F513" s="9"/>
      <c r="G513" s="29"/>
      <c r="H513" s="49"/>
      <c r="I513" s="52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</row>
    <row r="514" spans="1:36" ht="15.75" customHeight="1" x14ac:dyDescent="0.3">
      <c r="A514" s="27"/>
      <c r="B514" s="28"/>
      <c r="C514" s="9"/>
      <c r="D514" s="9"/>
      <c r="E514" s="9"/>
      <c r="F514" s="9"/>
      <c r="G514" s="29"/>
      <c r="H514" s="49"/>
      <c r="I514" s="52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</row>
    <row r="515" spans="1:36" ht="15.75" customHeight="1" x14ac:dyDescent="0.3">
      <c r="A515" s="27"/>
      <c r="B515" s="28"/>
      <c r="C515" s="9"/>
      <c r="D515" s="9"/>
      <c r="E515" s="9"/>
      <c r="F515" s="9"/>
      <c r="G515" s="29"/>
      <c r="H515" s="49"/>
      <c r="I515" s="52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</row>
    <row r="516" spans="1:36" ht="15.75" customHeight="1" x14ac:dyDescent="0.3">
      <c r="A516" s="27"/>
      <c r="B516" s="28"/>
      <c r="C516" s="9"/>
      <c r="D516" s="9"/>
      <c r="E516" s="9"/>
      <c r="F516" s="9"/>
      <c r="G516" s="29"/>
      <c r="H516" s="49"/>
      <c r="I516" s="52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</row>
    <row r="517" spans="1:36" ht="15.75" customHeight="1" x14ac:dyDescent="0.3">
      <c r="A517" s="27"/>
      <c r="B517" s="28"/>
      <c r="C517" s="9"/>
      <c r="D517" s="9"/>
      <c r="E517" s="9"/>
      <c r="F517" s="9"/>
      <c r="G517" s="29"/>
      <c r="H517" s="49"/>
      <c r="I517" s="52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</row>
    <row r="518" spans="1:36" ht="15.75" customHeight="1" x14ac:dyDescent="0.3">
      <c r="A518" s="27"/>
      <c r="B518" s="28"/>
      <c r="C518" s="9"/>
      <c r="D518" s="9"/>
      <c r="E518" s="9"/>
      <c r="F518" s="9"/>
      <c r="G518" s="29"/>
      <c r="H518" s="49"/>
      <c r="I518" s="52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</row>
    <row r="519" spans="1:36" ht="15.75" customHeight="1" x14ac:dyDescent="0.3">
      <c r="A519" s="27"/>
      <c r="B519" s="28"/>
      <c r="C519" s="9"/>
      <c r="D519" s="9"/>
      <c r="E519" s="9"/>
      <c r="F519" s="9"/>
      <c r="G519" s="29"/>
      <c r="H519" s="49"/>
      <c r="I519" s="52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</row>
    <row r="520" spans="1:36" ht="15.75" customHeight="1" x14ac:dyDescent="0.3">
      <c r="A520" s="27"/>
      <c r="B520" s="28"/>
      <c r="C520" s="9"/>
      <c r="D520" s="9"/>
      <c r="E520" s="9"/>
      <c r="F520" s="9"/>
      <c r="G520" s="29"/>
      <c r="H520" s="49"/>
      <c r="I520" s="52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</row>
    <row r="521" spans="1:36" ht="15.75" customHeight="1" x14ac:dyDescent="0.3">
      <c r="A521" s="27"/>
      <c r="B521" s="28"/>
      <c r="C521" s="9"/>
      <c r="D521" s="9"/>
      <c r="E521" s="9"/>
      <c r="F521" s="9"/>
      <c r="G521" s="29"/>
      <c r="H521" s="49"/>
      <c r="I521" s="52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</row>
    <row r="522" spans="1:36" ht="15.75" customHeight="1" x14ac:dyDescent="0.3">
      <c r="A522" s="27"/>
      <c r="B522" s="28"/>
      <c r="C522" s="9"/>
      <c r="D522" s="9"/>
      <c r="E522" s="9"/>
      <c r="F522" s="9"/>
      <c r="G522" s="29"/>
      <c r="H522" s="49"/>
      <c r="I522" s="52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</row>
    <row r="523" spans="1:36" ht="15.75" customHeight="1" x14ac:dyDescent="0.3">
      <c r="A523" s="27"/>
      <c r="B523" s="28"/>
      <c r="C523" s="9"/>
      <c r="D523" s="9"/>
      <c r="E523" s="9"/>
      <c r="F523" s="9"/>
      <c r="G523" s="29"/>
      <c r="H523" s="49"/>
      <c r="I523" s="52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</row>
    <row r="524" spans="1:36" ht="15.75" customHeight="1" x14ac:dyDescent="0.3">
      <c r="A524" s="27"/>
      <c r="B524" s="28"/>
      <c r="C524" s="9"/>
      <c r="D524" s="9"/>
      <c r="E524" s="9"/>
      <c r="F524" s="9"/>
      <c r="G524" s="29"/>
      <c r="H524" s="49"/>
      <c r="I524" s="52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</row>
    <row r="525" spans="1:36" ht="15.75" customHeight="1" x14ac:dyDescent="0.3">
      <c r="A525" s="27"/>
      <c r="B525" s="28"/>
      <c r="C525" s="9"/>
      <c r="D525" s="9"/>
      <c r="E525" s="9"/>
      <c r="F525" s="9"/>
      <c r="G525" s="29"/>
      <c r="H525" s="49"/>
      <c r="I525" s="52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</row>
    <row r="526" spans="1:36" ht="15.75" customHeight="1" x14ac:dyDescent="0.3">
      <c r="A526" s="27"/>
      <c r="B526" s="28"/>
      <c r="C526" s="9"/>
      <c r="D526" s="9"/>
      <c r="E526" s="9"/>
      <c r="F526" s="9"/>
      <c r="G526" s="29"/>
      <c r="H526" s="49"/>
      <c r="I526" s="52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</row>
    <row r="527" spans="1:36" ht="15.75" customHeight="1" x14ac:dyDescent="0.3">
      <c r="A527" s="27"/>
      <c r="B527" s="28"/>
      <c r="C527" s="9"/>
      <c r="D527" s="9"/>
      <c r="E527" s="9"/>
      <c r="F527" s="9"/>
      <c r="G527" s="29"/>
      <c r="H527" s="49"/>
      <c r="I527" s="52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</row>
    <row r="528" spans="1:36" ht="15.75" customHeight="1" x14ac:dyDescent="0.3">
      <c r="A528" s="27"/>
      <c r="B528" s="28"/>
      <c r="C528" s="9"/>
      <c r="D528" s="9"/>
      <c r="E528" s="9"/>
      <c r="F528" s="9"/>
      <c r="G528" s="29"/>
      <c r="H528" s="49"/>
      <c r="I528" s="52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</row>
    <row r="529" spans="1:36" ht="15.75" customHeight="1" x14ac:dyDescent="0.3">
      <c r="A529" s="27"/>
      <c r="B529" s="28"/>
      <c r="C529" s="9"/>
      <c r="D529" s="9"/>
      <c r="E529" s="9"/>
      <c r="F529" s="9"/>
      <c r="G529" s="29"/>
      <c r="H529" s="49"/>
      <c r="I529" s="52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</row>
    <row r="530" spans="1:36" ht="15.75" customHeight="1" x14ac:dyDescent="0.3">
      <c r="A530" s="27"/>
      <c r="B530" s="28"/>
      <c r="C530" s="9"/>
      <c r="D530" s="9"/>
      <c r="E530" s="9"/>
      <c r="F530" s="9"/>
      <c r="G530" s="29"/>
      <c r="H530" s="49"/>
      <c r="I530" s="52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</row>
    <row r="531" spans="1:36" ht="15.75" customHeight="1" x14ac:dyDescent="0.3">
      <c r="A531" s="27"/>
      <c r="B531" s="28"/>
      <c r="C531" s="9"/>
      <c r="D531" s="9"/>
      <c r="E531" s="9"/>
      <c r="F531" s="9"/>
      <c r="G531" s="29"/>
      <c r="H531" s="49"/>
      <c r="I531" s="52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</row>
    <row r="532" spans="1:36" ht="15.75" customHeight="1" x14ac:dyDescent="0.3">
      <c r="A532" s="27"/>
      <c r="B532" s="28"/>
      <c r="C532" s="9"/>
      <c r="D532" s="9"/>
      <c r="E532" s="9"/>
      <c r="F532" s="9"/>
      <c r="G532" s="29"/>
      <c r="H532" s="49"/>
      <c r="I532" s="52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</row>
    <row r="533" spans="1:36" ht="15.75" customHeight="1" x14ac:dyDescent="0.3">
      <c r="A533" s="27"/>
      <c r="B533" s="28"/>
      <c r="C533" s="9"/>
      <c r="D533" s="9"/>
      <c r="E533" s="9"/>
      <c r="F533" s="9"/>
      <c r="G533" s="29"/>
      <c r="H533" s="49"/>
      <c r="I533" s="52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</row>
    <row r="534" spans="1:36" ht="15.75" customHeight="1" x14ac:dyDescent="0.3">
      <c r="A534" s="27"/>
      <c r="B534" s="28"/>
      <c r="C534" s="9"/>
      <c r="D534" s="9"/>
      <c r="E534" s="9"/>
      <c r="F534" s="9"/>
      <c r="G534" s="29"/>
      <c r="H534" s="49"/>
      <c r="I534" s="52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</row>
    <row r="535" spans="1:36" ht="15.75" customHeight="1" x14ac:dyDescent="0.3">
      <c r="A535" s="27"/>
      <c r="B535" s="28"/>
      <c r="C535" s="9"/>
      <c r="D535" s="9"/>
      <c r="E535" s="9"/>
      <c r="F535" s="9"/>
      <c r="G535" s="29"/>
      <c r="H535" s="49"/>
      <c r="I535" s="52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</row>
    <row r="536" spans="1:36" ht="15.75" customHeight="1" x14ac:dyDescent="0.3">
      <c r="A536" s="27"/>
      <c r="B536" s="28"/>
      <c r="C536" s="9"/>
      <c r="D536" s="9"/>
      <c r="E536" s="9"/>
      <c r="F536" s="9"/>
      <c r="G536" s="29"/>
      <c r="H536" s="49"/>
      <c r="I536" s="52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</row>
    <row r="537" spans="1:36" ht="15.75" customHeight="1" x14ac:dyDescent="0.3">
      <c r="A537" s="27"/>
      <c r="B537" s="28"/>
      <c r="C537" s="9"/>
      <c r="D537" s="9"/>
      <c r="E537" s="9"/>
      <c r="F537" s="9"/>
      <c r="G537" s="29"/>
      <c r="H537" s="49"/>
      <c r="I537" s="52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</row>
    <row r="538" spans="1:36" ht="15.75" customHeight="1" x14ac:dyDescent="0.3">
      <c r="A538" s="27"/>
      <c r="B538" s="28"/>
      <c r="C538" s="9"/>
      <c r="D538" s="9"/>
      <c r="E538" s="9"/>
      <c r="F538" s="9"/>
      <c r="G538" s="29"/>
      <c r="H538" s="49"/>
      <c r="I538" s="52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</row>
    <row r="539" spans="1:36" ht="15.75" customHeight="1" x14ac:dyDescent="0.3">
      <c r="A539" s="27"/>
      <c r="B539" s="28"/>
      <c r="C539" s="9"/>
      <c r="D539" s="9"/>
      <c r="E539" s="9"/>
      <c r="F539" s="9"/>
      <c r="G539" s="29"/>
      <c r="H539" s="49"/>
      <c r="I539" s="52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</row>
    <row r="540" spans="1:36" ht="15.75" customHeight="1" x14ac:dyDescent="0.3">
      <c r="A540" s="27"/>
      <c r="B540" s="28"/>
      <c r="C540" s="9"/>
      <c r="D540" s="9"/>
      <c r="E540" s="9"/>
      <c r="F540" s="9"/>
      <c r="G540" s="29"/>
      <c r="H540" s="49"/>
      <c r="I540" s="52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</row>
    <row r="541" spans="1:36" ht="15.75" customHeight="1" x14ac:dyDescent="0.3">
      <c r="A541" s="27"/>
      <c r="B541" s="28"/>
      <c r="C541" s="9"/>
      <c r="D541" s="9"/>
      <c r="E541" s="9"/>
      <c r="F541" s="9"/>
      <c r="G541" s="29"/>
      <c r="H541" s="49"/>
      <c r="I541" s="52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</row>
    <row r="542" spans="1:36" ht="15.75" customHeight="1" x14ac:dyDescent="0.3">
      <c r="A542" s="27"/>
      <c r="B542" s="28"/>
      <c r="C542" s="9"/>
      <c r="D542" s="9"/>
      <c r="E542" s="9"/>
      <c r="F542" s="9"/>
      <c r="G542" s="29"/>
      <c r="H542" s="49"/>
      <c r="I542" s="52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</row>
    <row r="543" spans="1:36" ht="15.75" customHeight="1" x14ac:dyDescent="0.3">
      <c r="A543" s="27"/>
      <c r="B543" s="28"/>
      <c r="C543" s="9"/>
      <c r="D543" s="9"/>
      <c r="E543" s="9"/>
      <c r="F543" s="9"/>
      <c r="G543" s="29"/>
      <c r="H543" s="49"/>
      <c r="I543" s="52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</row>
    <row r="544" spans="1:36" ht="15.75" customHeight="1" x14ac:dyDescent="0.3">
      <c r="A544" s="27"/>
      <c r="B544" s="28"/>
      <c r="C544" s="9"/>
      <c r="D544" s="9"/>
      <c r="E544" s="9"/>
      <c r="F544" s="9"/>
      <c r="G544" s="29"/>
      <c r="H544" s="49"/>
      <c r="I544" s="52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</row>
    <row r="545" spans="1:36" ht="15.75" customHeight="1" x14ac:dyDescent="0.3">
      <c r="A545" s="27"/>
      <c r="B545" s="28"/>
      <c r="C545" s="9"/>
      <c r="D545" s="9"/>
      <c r="E545" s="9"/>
      <c r="F545" s="9"/>
      <c r="G545" s="29"/>
      <c r="H545" s="49"/>
      <c r="I545" s="52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</row>
    <row r="546" spans="1:36" ht="15.75" customHeight="1" x14ac:dyDescent="0.3">
      <c r="A546" s="27"/>
      <c r="B546" s="28"/>
      <c r="C546" s="9"/>
      <c r="D546" s="9"/>
      <c r="E546" s="9"/>
      <c r="F546" s="9"/>
      <c r="G546" s="29"/>
      <c r="H546" s="49"/>
      <c r="I546" s="52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</row>
    <row r="547" spans="1:36" ht="15.75" customHeight="1" x14ac:dyDescent="0.3">
      <c r="A547" s="27"/>
      <c r="B547" s="28"/>
      <c r="C547" s="9"/>
      <c r="D547" s="9"/>
      <c r="E547" s="9"/>
      <c r="F547" s="9"/>
      <c r="G547" s="29"/>
      <c r="H547" s="49"/>
      <c r="I547" s="52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</row>
    <row r="548" spans="1:36" ht="15.75" customHeight="1" x14ac:dyDescent="0.3">
      <c r="A548" s="27"/>
      <c r="B548" s="28"/>
      <c r="C548" s="9"/>
      <c r="D548" s="9"/>
      <c r="E548" s="9"/>
      <c r="F548" s="9"/>
      <c r="G548" s="29"/>
      <c r="H548" s="49"/>
      <c r="I548" s="52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</row>
    <row r="549" spans="1:36" ht="15.75" customHeight="1" x14ac:dyDescent="0.3">
      <c r="A549" s="27"/>
      <c r="B549" s="28"/>
      <c r="C549" s="9"/>
      <c r="D549" s="9"/>
      <c r="E549" s="9"/>
      <c r="F549" s="9"/>
      <c r="G549" s="29"/>
      <c r="H549" s="49"/>
      <c r="I549" s="52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</row>
    <row r="550" spans="1:36" ht="15.75" customHeight="1" x14ac:dyDescent="0.3">
      <c r="A550" s="27"/>
      <c r="B550" s="28"/>
      <c r="C550" s="9"/>
      <c r="D550" s="9"/>
      <c r="E550" s="9"/>
      <c r="F550" s="9"/>
      <c r="G550" s="29"/>
      <c r="H550" s="49"/>
      <c r="I550" s="52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</row>
    <row r="551" spans="1:36" ht="15.75" customHeight="1" x14ac:dyDescent="0.3">
      <c r="A551" s="27"/>
      <c r="B551" s="28"/>
      <c r="C551" s="9"/>
      <c r="D551" s="9"/>
      <c r="E551" s="9"/>
      <c r="F551" s="9"/>
      <c r="G551" s="29"/>
      <c r="H551" s="49"/>
      <c r="I551" s="52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</row>
    <row r="552" spans="1:36" ht="15.75" customHeight="1" x14ac:dyDescent="0.3">
      <c r="A552" s="27"/>
      <c r="B552" s="28"/>
      <c r="C552" s="9"/>
      <c r="D552" s="9"/>
      <c r="E552" s="9"/>
      <c r="F552" s="9"/>
      <c r="G552" s="29"/>
      <c r="H552" s="49"/>
      <c r="I552" s="52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</row>
    <row r="553" spans="1:36" ht="15.75" customHeight="1" x14ac:dyDescent="0.3">
      <c r="A553" s="27"/>
      <c r="B553" s="28"/>
      <c r="C553" s="9"/>
      <c r="D553" s="9"/>
      <c r="E553" s="9"/>
      <c r="F553" s="9"/>
      <c r="G553" s="29"/>
      <c r="H553" s="49"/>
      <c r="I553" s="52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</row>
    <row r="554" spans="1:36" ht="15.75" customHeight="1" x14ac:dyDescent="0.3">
      <c r="A554" s="27"/>
      <c r="B554" s="28"/>
      <c r="C554" s="9"/>
      <c r="D554" s="9"/>
      <c r="E554" s="9"/>
      <c r="F554" s="9"/>
      <c r="G554" s="29"/>
      <c r="H554" s="49"/>
      <c r="I554" s="52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</row>
    <row r="555" spans="1:36" ht="15.75" customHeight="1" x14ac:dyDescent="0.3">
      <c r="A555" s="27"/>
      <c r="B555" s="28"/>
      <c r="C555" s="9"/>
      <c r="D555" s="9"/>
      <c r="E555" s="9"/>
      <c r="F555" s="9"/>
      <c r="G555" s="29"/>
      <c r="H555" s="49"/>
      <c r="I555" s="52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</row>
    <row r="556" spans="1:36" ht="15.75" customHeight="1" x14ac:dyDescent="0.3">
      <c r="A556" s="27"/>
      <c r="B556" s="28"/>
      <c r="C556" s="9"/>
      <c r="D556" s="9"/>
      <c r="E556" s="9"/>
      <c r="F556" s="9"/>
      <c r="G556" s="29"/>
      <c r="H556" s="49"/>
      <c r="I556" s="52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</row>
    <row r="557" spans="1:36" ht="15.75" customHeight="1" x14ac:dyDescent="0.3">
      <c r="A557" s="27"/>
      <c r="B557" s="28"/>
      <c r="C557" s="9"/>
      <c r="D557" s="9"/>
      <c r="E557" s="9"/>
      <c r="F557" s="9"/>
      <c r="G557" s="29"/>
      <c r="H557" s="49"/>
      <c r="I557" s="52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</row>
    <row r="558" spans="1:36" ht="15.75" customHeight="1" x14ac:dyDescent="0.3">
      <c r="A558" s="27"/>
      <c r="B558" s="28"/>
      <c r="C558" s="9"/>
      <c r="D558" s="9"/>
      <c r="E558" s="9"/>
      <c r="F558" s="9"/>
      <c r="G558" s="29"/>
      <c r="H558" s="49"/>
      <c r="I558" s="52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</row>
    <row r="559" spans="1:36" ht="15.75" customHeight="1" x14ac:dyDescent="0.3">
      <c r="A559" s="27"/>
      <c r="B559" s="28"/>
      <c r="C559" s="9"/>
      <c r="D559" s="9"/>
      <c r="E559" s="9"/>
      <c r="F559" s="9"/>
      <c r="G559" s="29"/>
      <c r="H559" s="49"/>
      <c r="I559" s="52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</row>
    <row r="560" spans="1:36" ht="15.75" customHeight="1" x14ac:dyDescent="0.3">
      <c r="A560" s="27"/>
      <c r="B560" s="28"/>
      <c r="C560" s="9"/>
      <c r="D560" s="9"/>
      <c r="E560" s="9"/>
      <c r="F560" s="9"/>
      <c r="G560" s="29"/>
      <c r="H560" s="49"/>
      <c r="I560" s="52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</row>
    <row r="561" spans="1:36" ht="15.75" customHeight="1" x14ac:dyDescent="0.3">
      <c r="A561" s="27"/>
      <c r="B561" s="28"/>
      <c r="C561" s="9"/>
      <c r="D561" s="9"/>
      <c r="E561" s="9"/>
      <c r="F561" s="9"/>
      <c r="G561" s="29"/>
      <c r="H561" s="49"/>
      <c r="I561" s="52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</row>
    <row r="562" spans="1:36" ht="15.75" customHeight="1" x14ac:dyDescent="0.3">
      <c r="A562" s="27"/>
      <c r="B562" s="28"/>
      <c r="C562" s="9"/>
      <c r="D562" s="9"/>
      <c r="E562" s="9"/>
      <c r="F562" s="9"/>
      <c r="G562" s="29"/>
      <c r="H562" s="49"/>
      <c r="I562" s="52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</row>
    <row r="563" spans="1:36" ht="15.75" customHeight="1" x14ac:dyDescent="0.3">
      <c r="A563" s="27"/>
      <c r="B563" s="28"/>
      <c r="C563" s="9"/>
      <c r="D563" s="9"/>
      <c r="E563" s="9"/>
      <c r="F563" s="9"/>
      <c r="G563" s="29"/>
      <c r="H563" s="49"/>
      <c r="I563" s="52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</row>
    <row r="564" spans="1:36" ht="15.75" customHeight="1" x14ac:dyDescent="0.3">
      <c r="A564" s="27"/>
      <c r="B564" s="28"/>
      <c r="C564" s="9"/>
      <c r="D564" s="9"/>
      <c r="E564" s="9"/>
      <c r="F564" s="9"/>
      <c r="G564" s="29"/>
      <c r="H564" s="49"/>
      <c r="I564" s="52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</row>
    <row r="565" spans="1:36" ht="15.75" customHeight="1" x14ac:dyDescent="0.3">
      <c r="A565" s="27"/>
      <c r="B565" s="28"/>
      <c r="C565" s="9"/>
      <c r="D565" s="9"/>
      <c r="E565" s="9"/>
      <c r="F565" s="9"/>
      <c r="G565" s="29"/>
      <c r="H565" s="49"/>
      <c r="I565" s="52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</row>
    <row r="566" spans="1:36" ht="15.75" customHeight="1" x14ac:dyDescent="0.3">
      <c r="A566" s="27"/>
      <c r="B566" s="28"/>
      <c r="C566" s="9"/>
      <c r="D566" s="9"/>
      <c r="E566" s="9"/>
      <c r="F566" s="9"/>
      <c r="G566" s="29"/>
      <c r="H566" s="49"/>
      <c r="I566" s="52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</row>
    <row r="567" spans="1:36" ht="15.75" customHeight="1" x14ac:dyDescent="0.3">
      <c r="A567" s="27"/>
      <c r="B567" s="28"/>
      <c r="C567" s="9"/>
      <c r="D567" s="9"/>
      <c r="E567" s="9"/>
      <c r="F567" s="9"/>
      <c r="G567" s="29"/>
      <c r="H567" s="49"/>
      <c r="I567" s="52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</row>
    <row r="568" spans="1:36" ht="15.75" customHeight="1" x14ac:dyDescent="0.3">
      <c r="A568" s="27"/>
      <c r="B568" s="28"/>
      <c r="C568" s="9"/>
      <c r="D568" s="9"/>
      <c r="E568" s="9"/>
      <c r="F568" s="9"/>
      <c r="G568" s="29"/>
      <c r="H568" s="49"/>
      <c r="I568" s="52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</row>
    <row r="569" spans="1:36" ht="15.75" customHeight="1" x14ac:dyDescent="0.3">
      <c r="A569" s="27"/>
      <c r="B569" s="28"/>
      <c r="C569" s="9"/>
      <c r="D569" s="9"/>
      <c r="E569" s="9"/>
      <c r="F569" s="9"/>
      <c r="G569" s="29"/>
      <c r="H569" s="49"/>
      <c r="I569" s="52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</row>
    <row r="570" spans="1:36" ht="15.75" customHeight="1" x14ac:dyDescent="0.3">
      <c r="A570" s="27"/>
      <c r="B570" s="28"/>
      <c r="C570" s="9"/>
      <c r="D570" s="9"/>
      <c r="E570" s="9"/>
      <c r="F570" s="9"/>
      <c r="G570" s="29"/>
      <c r="H570" s="49"/>
      <c r="I570" s="52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</row>
    <row r="571" spans="1:36" ht="15.75" customHeight="1" x14ac:dyDescent="0.3">
      <c r="A571" s="27"/>
      <c r="B571" s="28"/>
      <c r="C571" s="9"/>
      <c r="D571" s="9"/>
      <c r="E571" s="9"/>
      <c r="F571" s="9"/>
      <c r="G571" s="29"/>
      <c r="H571" s="49"/>
      <c r="I571" s="52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</row>
    <row r="572" spans="1:36" ht="15.75" customHeight="1" x14ac:dyDescent="0.3">
      <c r="A572" s="27"/>
      <c r="B572" s="28"/>
      <c r="C572" s="9"/>
      <c r="D572" s="9"/>
      <c r="E572" s="9"/>
      <c r="F572" s="9"/>
      <c r="G572" s="29"/>
      <c r="H572" s="49"/>
      <c r="I572" s="52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</row>
    <row r="573" spans="1:36" ht="15.75" customHeight="1" x14ac:dyDescent="0.3">
      <c r="A573" s="27"/>
      <c r="B573" s="28"/>
      <c r="C573" s="9"/>
      <c r="D573" s="9"/>
      <c r="E573" s="9"/>
      <c r="F573" s="9"/>
      <c r="G573" s="29"/>
      <c r="H573" s="49"/>
      <c r="I573" s="52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</row>
    <row r="574" spans="1:36" ht="15.75" customHeight="1" x14ac:dyDescent="0.3">
      <c r="A574" s="27"/>
      <c r="B574" s="28"/>
      <c r="C574" s="9"/>
      <c r="D574" s="9"/>
      <c r="E574" s="9"/>
      <c r="F574" s="9"/>
      <c r="G574" s="29"/>
      <c r="H574" s="49"/>
      <c r="I574" s="52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</row>
    <row r="575" spans="1:36" ht="15.75" customHeight="1" x14ac:dyDescent="0.3">
      <c r="A575" s="27"/>
      <c r="B575" s="28"/>
      <c r="C575" s="9"/>
      <c r="D575" s="9"/>
      <c r="E575" s="9"/>
      <c r="F575" s="9"/>
      <c r="G575" s="29"/>
      <c r="H575" s="49"/>
      <c r="I575" s="52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</row>
    <row r="576" spans="1:36" ht="15.75" customHeight="1" x14ac:dyDescent="0.3">
      <c r="A576" s="27"/>
      <c r="B576" s="28"/>
      <c r="C576" s="9"/>
      <c r="D576" s="9"/>
      <c r="E576" s="9"/>
      <c r="F576" s="9"/>
      <c r="G576" s="29"/>
      <c r="H576" s="49"/>
      <c r="I576" s="52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</row>
    <row r="577" spans="1:36" ht="15.75" customHeight="1" x14ac:dyDescent="0.3">
      <c r="A577" s="27"/>
      <c r="B577" s="28"/>
      <c r="C577" s="9"/>
      <c r="D577" s="9"/>
      <c r="E577" s="9"/>
      <c r="F577" s="9"/>
      <c r="G577" s="29"/>
      <c r="H577" s="49"/>
      <c r="I577" s="52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</row>
    <row r="578" spans="1:36" ht="15.75" customHeight="1" x14ac:dyDescent="0.3">
      <c r="A578" s="27"/>
      <c r="B578" s="28"/>
      <c r="C578" s="9"/>
      <c r="D578" s="9"/>
      <c r="E578" s="9"/>
      <c r="F578" s="9"/>
      <c r="G578" s="29"/>
      <c r="H578" s="49"/>
      <c r="I578" s="52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</row>
    <row r="579" spans="1:36" ht="15.75" customHeight="1" x14ac:dyDescent="0.3">
      <c r="A579" s="27"/>
      <c r="B579" s="28"/>
      <c r="C579" s="9"/>
      <c r="D579" s="9"/>
      <c r="E579" s="9"/>
      <c r="F579" s="9"/>
      <c r="G579" s="29"/>
      <c r="H579" s="49"/>
      <c r="I579" s="52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</row>
    <row r="580" spans="1:36" ht="15.75" customHeight="1" x14ac:dyDescent="0.3">
      <c r="A580" s="27"/>
      <c r="B580" s="28"/>
      <c r="C580" s="9"/>
      <c r="D580" s="9"/>
      <c r="E580" s="9"/>
      <c r="F580" s="9"/>
      <c r="G580" s="29"/>
      <c r="H580" s="49"/>
      <c r="I580" s="52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</row>
    <row r="581" spans="1:36" ht="15.75" customHeight="1" x14ac:dyDescent="0.3">
      <c r="A581" s="27"/>
      <c r="B581" s="28"/>
      <c r="C581" s="9"/>
      <c r="D581" s="9"/>
      <c r="E581" s="9"/>
      <c r="F581" s="9"/>
      <c r="G581" s="29"/>
      <c r="H581" s="49"/>
      <c r="I581" s="52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</row>
    <row r="582" spans="1:36" ht="15.75" customHeight="1" x14ac:dyDescent="0.3">
      <c r="A582" s="27"/>
      <c r="B582" s="28"/>
      <c r="C582" s="9"/>
      <c r="D582" s="9"/>
      <c r="E582" s="9"/>
      <c r="F582" s="9"/>
      <c r="G582" s="29"/>
      <c r="H582" s="49"/>
      <c r="I582" s="52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</row>
    <row r="583" spans="1:36" ht="15.75" customHeight="1" x14ac:dyDescent="0.3">
      <c r="A583" s="27"/>
      <c r="B583" s="28"/>
      <c r="C583" s="9"/>
      <c r="D583" s="9"/>
      <c r="E583" s="9"/>
      <c r="F583" s="9"/>
      <c r="G583" s="29"/>
      <c r="H583" s="49"/>
      <c r="I583" s="52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</row>
    <row r="584" spans="1:36" ht="15.75" customHeight="1" x14ac:dyDescent="0.3">
      <c r="A584" s="27"/>
      <c r="B584" s="28"/>
      <c r="C584" s="9"/>
      <c r="D584" s="9"/>
      <c r="E584" s="9"/>
      <c r="F584" s="9"/>
      <c r="G584" s="29"/>
      <c r="H584" s="49"/>
      <c r="I584" s="52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</row>
    <row r="585" spans="1:36" ht="15.75" customHeight="1" x14ac:dyDescent="0.3">
      <c r="A585" s="27"/>
      <c r="B585" s="28"/>
      <c r="C585" s="9"/>
      <c r="D585" s="9"/>
      <c r="E585" s="9"/>
      <c r="F585" s="9"/>
      <c r="G585" s="29"/>
      <c r="H585" s="49"/>
      <c r="I585" s="52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</row>
    <row r="586" spans="1:36" ht="15.75" customHeight="1" x14ac:dyDescent="0.3">
      <c r="A586" s="27"/>
      <c r="B586" s="28"/>
      <c r="C586" s="9"/>
      <c r="D586" s="9"/>
      <c r="E586" s="9"/>
      <c r="F586" s="9"/>
      <c r="G586" s="29"/>
      <c r="H586" s="49"/>
      <c r="I586" s="52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</row>
    <row r="587" spans="1:36" ht="15.75" customHeight="1" x14ac:dyDescent="0.3">
      <c r="A587" s="27"/>
      <c r="B587" s="28"/>
      <c r="C587" s="9"/>
      <c r="D587" s="9"/>
      <c r="E587" s="9"/>
      <c r="F587" s="9"/>
      <c r="G587" s="29"/>
      <c r="H587" s="49"/>
      <c r="I587" s="52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</row>
    <row r="588" spans="1:36" ht="15.75" customHeight="1" x14ac:dyDescent="0.3">
      <c r="A588" s="27"/>
      <c r="B588" s="28"/>
      <c r="C588" s="9"/>
      <c r="D588" s="9"/>
      <c r="E588" s="9"/>
      <c r="F588" s="9"/>
      <c r="G588" s="29"/>
      <c r="H588" s="49"/>
      <c r="I588" s="52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</row>
    <row r="589" spans="1:36" ht="15.75" customHeight="1" x14ac:dyDescent="0.3">
      <c r="A589" s="27"/>
      <c r="B589" s="28"/>
      <c r="C589" s="9"/>
      <c r="D589" s="9"/>
      <c r="E589" s="9"/>
      <c r="F589" s="9"/>
      <c r="G589" s="29"/>
      <c r="H589" s="49"/>
      <c r="I589" s="52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</row>
    <row r="590" spans="1:36" ht="15.75" customHeight="1" x14ac:dyDescent="0.3">
      <c r="A590" s="27"/>
      <c r="B590" s="28"/>
      <c r="C590" s="9"/>
      <c r="D590" s="9"/>
      <c r="E590" s="9"/>
      <c r="F590" s="9"/>
      <c r="G590" s="29"/>
      <c r="H590" s="49"/>
      <c r="I590" s="52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</row>
    <row r="591" spans="1:36" ht="15.75" customHeight="1" x14ac:dyDescent="0.3">
      <c r="A591" s="27"/>
      <c r="B591" s="28"/>
      <c r="C591" s="9"/>
      <c r="D591" s="9"/>
      <c r="E591" s="9"/>
      <c r="F591" s="9"/>
      <c r="G591" s="29"/>
      <c r="H591" s="49"/>
      <c r="I591" s="52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</row>
    <row r="592" spans="1:36" ht="15.75" customHeight="1" x14ac:dyDescent="0.3">
      <c r="A592" s="27"/>
      <c r="B592" s="28"/>
      <c r="C592" s="9"/>
      <c r="D592" s="9"/>
      <c r="E592" s="9"/>
      <c r="F592" s="9"/>
      <c r="G592" s="29"/>
      <c r="H592" s="49"/>
      <c r="I592" s="52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</row>
    <row r="593" spans="1:36" ht="15.75" customHeight="1" x14ac:dyDescent="0.3">
      <c r="A593" s="27"/>
      <c r="B593" s="28"/>
      <c r="C593" s="9"/>
      <c r="D593" s="9"/>
      <c r="E593" s="9"/>
      <c r="F593" s="9"/>
      <c r="G593" s="29"/>
      <c r="H593" s="49"/>
      <c r="I593" s="52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</row>
    <row r="594" spans="1:36" ht="15.75" customHeight="1" x14ac:dyDescent="0.3">
      <c r="A594" s="27"/>
      <c r="B594" s="28"/>
      <c r="C594" s="9"/>
      <c r="D594" s="9"/>
      <c r="E594" s="9"/>
      <c r="F594" s="9"/>
      <c r="G594" s="29"/>
      <c r="H594" s="49"/>
      <c r="I594" s="52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</row>
    <row r="595" spans="1:36" ht="15.75" customHeight="1" x14ac:dyDescent="0.3">
      <c r="A595" s="27"/>
      <c r="B595" s="28"/>
      <c r="C595" s="9"/>
      <c r="D595" s="9"/>
      <c r="E595" s="9"/>
      <c r="F595" s="9"/>
      <c r="G595" s="29"/>
      <c r="H595" s="49"/>
      <c r="I595" s="52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</row>
    <row r="596" spans="1:36" ht="15.75" customHeight="1" x14ac:dyDescent="0.3">
      <c r="A596" s="27"/>
      <c r="B596" s="28"/>
      <c r="C596" s="9"/>
      <c r="D596" s="9"/>
      <c r="E596" s="9"/>
      <c r="F596" s="9"/>
      <c r="G596" s="29"/>
      <c r="H596" s="49"/>
      <c r="I596" s="52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</row>
    <row r="597" spans="1:36" ht="15.75" customHeight="1" x14ac:dyDescent="0.3">
      <c r="A597" s="27"/>
      <c r="B597" s="28"/>
      <c r="C597" s="9"/>
      <c r="D597" s="9"/>
      <c r="E597" s="9"/>
      <c r="F597" s="9"/>
      <c r="G597" s="29"/>
      <c r="H597" s="49"/>
      <c r="I597" s="52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</row>
    <row r="598" spans="1:36" ht="15.75" customHeight="1" x14ac:dyDescent="0.3">
      <c r="A598" s="27"/>
      <c r="B598" s="28"/>
      <c r="C598" s="9"/>
      <c r="D598" s="9"/>
      <c r="E598" s="9"/>
      <c r="F598" s="9"/>
      <c r="G598" s="29"/>
      <c r="H598" s="49"/>
      <c r="I598" s="52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</row>
    <row r="599" spans="1:36" ht="15.75" customHeight="1" x14ac:dyDescent="0.3">
      <c r="A599" s="27"/>
      <c r="B599" s="28"/>
      <c r="C599" s="9"/>
      <c r="D599" s="9"/>
      <c r="E599" s="9"/>
      <c r="F599" s="9"/>
      <c r="G599" s="29"/>
      <c r="H599" s="49"/>
      <c r="I599" s="52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</row>
    <row r="600" spans="1:36" ht="15.75" customHeight="1" x14ac:dyDescent="0.3">
      <c r="A600" s="9"/>
      <c r="B600" s="9"/>
      <c r="C600" s="9"/>
      <c r="D600" s="9"/>
      <c r="E600" s="9"/>
      <c r="F600" s="9"/>
      <c r="G600" s="9"/>
      <c r="H600" s="50"/>
      <c r="I600" s="52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</row>
    <row r="601" spans="1:36" ht="15.75" customHeight="1" x14ac:dyDescent="0.3">
      <c r="A601" s="9"/>
      <c r="B601" s="9"/>
      <c r="C601" s="9"/>
      <c r="D601" s="9"/>
      <c r="E601" s="9"/>
      <c r="F601" s="9"/>
      <c r="G601" s="9"/>
      <c r="H601" s="50"/>
      <c r="I601" s="52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</row>
    <row r="602" spans="1:36" ht="15.75" customHeight="1" x14ac:dyDescent="0.3">
      <c r="A602" s="9"/>
      <c r="B602" s="9"/>
      <c r="C602" s="9"/>
      <c r="D602" s="9"/>
      <c r="E602" s="9"/>
      <c r="F602" s="9"/>
      <c r="G602" s="9"/>
      <c r="H602" s="50"/>
      <c r="I602" s="52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</row>
    <row r="603" spans="1:36" ht="15.75" customHeight="1" x14ac:dyDescent="0.3">
      <c r="A603" s="9"/>
      <c r="B603" s="9"/>
      <c r="C603" s="9"/>
      <c r="D603" s="9"/>
      <c r="E603" s="9"/>
      <c r="F603" s="9"/>
      <c r="G603" s="9"/>
      <c r="H603" s="50"/>
      <c r="I603" s="52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</row>
    <row r="604" spans="1:36" ht="15.75" customHeight="1" x14ac:dyDescent="0.3">
      <c r="A604" s="9"/>
      <c r="B604" s="9"/>
      <c r="C604" s="9"/>
      <c r="D604" s="9"/>
      <c r="E604" s="9"/>
      <c r="F604" s="9"/>
      <c r="G604" s="9"/>
      <c r="H604" s="50"/>
      <c r="I604" s="52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</row>
    <row r="605" spans="1:36" ht="15.75" customHeight="1" x14ac:dyDescent="0.3">
      <c r="A605" s="9"/>
      <c r="B605" s="9"/>
      <c r="C605" s="9"/>
      <c r="D605" s="9"/>
      <c r="E605" s="9"/>
      <c r="F605" s="9"/>
      <c r="G605" s="9"/>
      <c r="H605" s="50"/>
      <c r="I605" s="52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</row>
    <row r="606" spans="1:36" ht="15.75" customHeight="1" x14ac:dyDescent="0.3">
      <c r="A606" s="9"/>
      <c r="B606" s="9"/>
      <c r="C606" s="9"/>
      <c r="D606" s="9"/>
      <c r="E606" s="9"/>
      <c r="F606" s="9"/>
      <c r="G606" s="9"/>
      <c r="H606" s="50"/>
      <c r="I606" s="52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</row>
    <row r="607" spans="1:36" ht="15.75" customHeight="1" x14ac:dyDescent="0.3">
      <c r="A607" s="9"/>
      <c r="B607" s="9"/>
      <c r="C607" s="9"/>
      <c r="D607" s="9"/>
      <c r="E607" s="9"/>
      <c r="F607" s="9"/>
      <c r="G607" s="9"/>
      <c r="H607" s="50"/>
      <c r="I607" s="52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</row>
    <row r="608" spans="1:36" ht="15.75" customHeight="1" x14ac:dyDescent="0.3">
      <c r="A608" s="9"/>
      <c r="B608" s="9"/>
      <c r="C608" s="9"/>
      <c r="D608" s="9"/>
      <c r="E608" s="9"/>
      <c r="F608" s="9"/>
      <c r="G608" s="9"/>
      <c r="H608" s="50"/>
      <c r="I608" s="52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</row>
    <row r="609" spans="1:36" ht="15.75" customHeight="1" x14ac:dyDescent="0.3">
      <c r="A609" s="9"/>
      <c r="B609" s="9"/>
      <c r="C609" s="9"/>
      <c r="D609" s="9"/>
      <c r="E609" s="9"/>
      <c r="F609" s="9"/>
      <c r="G609" s="9"/>
      <c r="H609" s="50"/>
      <c r="I609" s="52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</row>
    <row r="610" spans="1:36" ht="15.75" customHeight="1" x14ac:dyDescent="0.3">
      <c r="A610" s="9"/>
      <c r="B610" s="9"/>
      <c r="C610" s="9"/>
      <c r="D610" s="9"/>
      <c r="E610" s="9"/>
      <c r="F610" s="9"/>
      <c r="G610" s="9"/>
      <c r="H610" s="50"/>
      <c r="I610" s="52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</row>
    <row r="611" spans="1:36" ht="15.75" customHeight="1" x14ac:dyDescent="0.3">
      <c r="A611" s="9"/>
      <c r="B611" s="9"/>
      <c r="C611" s="9"/>
      <c r="D611" s="9"/>
      <c r="E611" s="9"/>
      <c r="F611" s="9"/>
      <c r="G611" s="9"/>
      <c r="H611" s="50"/>
      <c r="I611" s="52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</row>
    <row r="612" spans="1:36" ht="15.75" customHeight="1" x14ac:dyDescent="0.3">
      <c r="A612" s="9"/>
      <c r="B612" s="9"/>
      <c r="C612" s="9"/>
      <c r="D612" s="9"/>
      <c r="E612" s="9"/>
      <c r="F612" s="9"/>
      <c r="G612" s="9"/>
      <c r="H612" s="50"/>
      <c r="I612" s="52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</row>
    <row r="613" spans="1:36" ht="15.75" customHeight="1" x14ac:dyDescent="0.3">
      <c r="A613" s="9"/>
      <c r="B613" s="9"/>
      <c r="C613" s="9"/>
      <c r="D613" s="9"/>
      <c r="E613" s="9"/>
      <c r="F613" s="9"/>
      <c r="G613" s="9"/>
      <c r="H613" s="50"/>
      <c r="I613" s="52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</row>
    <row r="614" spans="1:36" ht="15.75" customHeight="1" x14ac:dyDescent="0.3">
      <c r="A614" s="9"/>
      <c r="B614" s="9"/>
      <c r="C614" s="9"/>
      <c r="D614" s="9"/>
      <c r="E614" s="9"/>
      <c r="F614" s="9"/>
      <c r="G614" s="9"/>
      <c r="H614" s="50"/>
      <c r="I614" s="52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</row>
    <row r="615" spans="1:36" ht="15.75" customHeight="1" x14ac:dyDescent="0.3">
      <c r="A615" s="9"/>
      <c r="B615" s="9"/>
      <c r="C615" s="9"/>
      <c r="D615" s="9"/>
      <c r="E615" s="9"/>
      <c r="F615" s="9"/>
      <c r="G615" s="9"/>
      <c r="H615" s="50"/>
      <c r="I615" s="52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</row>
    <row r="616" spans="1:36" ht="15.75" customHeight="1" x14ac:dyDescent="0.3">
      <c r="A616" s="9"/>
      <c r="B616" s="9"/>
      <c r="C616" s="9"/>
      <c r="D616" s="9"/>
      <c r="E616" s="9"/>
      <c r="F616" s="9"/>
      <c r="G616" s="9"/>
      <c r="H616" s="50"/>
      <c r="I616" s="52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</row>
    <row r="617" spans="1:36" ht="15.75" customHeight="1" x14ac:dyDescent="0.3">
      <c r="A617" s="9"/>
      <c r="B617" s="9"/>
      <c r="C617" s="9"/>
      <c r="D617" s="9"/>
      <c r="E617" s="9"/>
      <c r="F617" s="9"/>
      <c r="G617" s="9"/>
      <c r="H617" s="50"/>
      <c r="I617" s="52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</row>
    <row r="618" spans="1:36" ht="15.75" customHeight="1" x14ac:dyDescent="0.3">
      <c r="A618" s="9"/>
      <c r="B618" s="9"/>
      <c r="C618" s="9"/>
      <c r="D618" s="9"/>
      <c r="E618" s="9"/>
      <c r="F618" s="9"/>
      <c r="G618" s="9"/>
      <c r="H618" s="50"/>
      <c r="I618" s="52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</row>
    <row r="619" spans="1:36" ht="15.75" customHeight="1" x14ac:dyDescent="0.3">
      <c r="A619" s="9"/>
      <c r="B619" s="9"/>
      <c r="C619" s="9"/>
      <c r="D619" s="9"/>
      <c r="E619" s="9"/>
      <c r="F619" s="9"/>
      <c r="G619" s="9"/>
      <c r="H619" s="50"/>
      <c r="I619" s="52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</row>
    <row r="620" spans="1:36" ht="15.75" customHeight="1" x14ac:dyDescent="0.3">
      <c r="A620" s="9"/>
      <c r="B620" s="9"/>
      <c r="C620" s="9"/>
      <c r="D620" s="9"/>
      <c r="E620" s="9"/>
      <c r="F620" s="9"/>
      <c r="G620" s="9"/>
      <c r="H620" s="50"/>
      <c r="I620" s="52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</row>
    <row r="621" spans="1:36" ht="15.75" customHeight="1" x14ac:dyDescent="0.3">
      <c r="A621" s="9"/>
      <c r="B621" s="9"/>
      <c r="C621" s="9"/>
      <c r="D621" s="9"/>
      <c r="E621" s="9"/>
      <c r="F621" s="9"/>
      <c r="G621" s="9"/>
      <c r="H621" s="50"/>
      <c r="I621" s="52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</row>
    <row r="622" spans="1:36" ht="15.75" customHeight="1" x14ac:dyDescent="0.3">
      <c r="A622" s="9"/>
      <c r="B622" s="9"/>
      <c r="C622" s="9"/>
      <c r="D622" s="9"/>
      <c r="E622" s="9"/>
      <c r="F622" s="9"/>
      <c r="G622" s="9"/>
      <c r="H622" s="50"/>
      <c r="I622" s="52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</row>
    <row r="623" spans="1:36" ht="15.75" customHeight="1" x14ac:dyDescent="0.3">
      <c r="A623" s="9"/>
      <c r="B623" s="9"/>
      <c r="C623" s="9"/>
      <c r="D623" s="9"/>
      <c r="E623" s="9"/>
      <c r="F623" s="9"/>
      <c r="G623" s="9"/>
      <c r="H623" s="50"/>
      <c r="I623" s="52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</row>
    <row r="624" spans="1:36" ht="15.75" customHeight="1" x14ac:dyDescent="0.3">
      <c r="A624" s="9"/>
      <c r="B624" s="9"/>
      <c r="C624" s="9"/>
      <c r="D624" s="9"/>
      <c r="E624" s="9"/>
      <c r="F624" s="9"/>
      <c r="G624" s="9"/>
      <c r="H624" s="50"/>
      <c r="I624" s="52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</row>
    <row r="625" spans="1:36" ht="15.75" customHeight="1" x14ac:dyDescent="0.3">
      <c r="A625" s="9"/>
      <c r="B625" s="9"/>
      <c r="C625" s="9"/>
      <c r="D625" s="9"/>
      <c r="E625" s="9"/>
      <c r="F625" s="9"/>
      <c r="G625" s="9"/>
      <c r="H625" s="50"/>
      <c r="I625" s="52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</row>
    <row r="626" spans="1:36" ht="15.75" customHeight="1" x14ac:dyDescent="0.3">
      <c r="A626" s="9"/>
      <c r="B626" s="9"/>
      <c r="C626" s="9"/>
      <c r="D626" s="9"/>
      <c r="E626" s="9"/>
      <c r="F626" s="9"/>
      <c r="G626" s="9"/>
      <c r="H626" s="50"/>
      <c r="I626" s="52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</row>
    <row r="627" spans="1:36" ht="15.75" customHeight="1" x14ac:dyDescent="0.3">
      <c r="A627" s="9"/>
      <c r="B627" s="9"/>
      <c r="C627" s="9"/>
      <c r="D627" s="9"/>
      <c r="E627" s="9"/>
      <c r="F627" s="9"/>
      <c r="G627" s="9"/>
      <c r="H627" s="50"/>
      <c r="I627" s="52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</row>
    <row r="628" spans="1:36" ht="15.75" customHeight="1" x14ac:dyDescent="0.3">
      <c r="A628" s="9"/>
      <c r="B628" s="9"/>
      <c r="C628" s="9"/>
      <c r="D628" s="9"/>
      <c r="E628" s="9"/>
      <c r="F628" s="9"/>
      <c r="G628" s="9"/>
      <c r="H628" s="50"/>
      <c r="I628" s="52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</row>
    <row r="629" spans="1:36" ht="15.75" customHeight="1" x14ac:dyDescent="0.3">
      <c r="A629" s="9"/>
      <c r="B629" s="9"/>
      <c r="C629" s="9"/>
      <c r="D629" s="9"/>
      <c r="E629" s="9"/>
      <c r="F629" s="9"/>
      <c r="G629" s="9"/>
      <c r="H629" s="50"/>
      <c r="I629" s="52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</row>
    <row r="630" spans="1:36" ht="15.75" customHeight="1" x14ac:dyDescent="0.3">
      <c r="A630" s="9"/>
      <c r="B630" s="9"/>
      <c r="C630" s="9"/>
      <c r="D630" s="9"/>
      <c r="E630" s="9"/>
      <c r="F630" s="9"/>
      <c r="G630" s="9"/>
      <c r="H630" s="50"/>
      <c r="I630" s="52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</row>
    <row r="631" spans="1:36" ht="15.75" customHeight="1" x14ac:dyDescent="0.3">
      <c r="A631" s="9"/>
      <c r="B631" s="9"/>
      <c r="C631" s="9"/>
      <c r="D631" s="9"/>
      <c r="E631" s="9"/>
      <c r="F631" s="9"/>
      <c r="G631" s="9"/>
      <c r="H631" s="50"/>
      <c r="I631" s="52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</row>
    <row r="632" spans="1:36" ht="15.75" customHeight="1" x14ac:dyDescent="0.3">
      <c r="A632" s="9"/>
      <c r="B632" s="9"/>
      <c r="C632" s="9"/>
      <c r="D632" s="9"/>
      <c r="E632" s="9"/>
      <c r="F632" s="9"/>
      <c r="G632" s="9"/>
      <c r="H632" s="50"/>
      <c r="I632" s="52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</row>
    <row r="633" spans="1:36" ht="15.75" customHeight="1" x14ac:dyDescent="0.3">
      <c r="A633" s="9"/>
      <c r="B633" s="9"/>
      <c r="C633" s="9"/>
      <c r="D633" s="9"/>
      <c r="E633" s="9"/>
      <c r="F633" s="9"/>
      <c r="G633" s="9"/>
      <c r="H633" s="50"/>
      <c r="I633" s="52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</row>
    <row r="634" spans="1:36" ht="15.75" customHeight="1" x14ac:dyDescent="0.3">
      <c r="A634" s="9"/>
      <c r="B634" s="9"/>
      <c r="C634" s="9"/>
      <c r="D634" s="9"/>
      <c r="E634" s="9"/>
      <c r="F634" s="9"/>
      <c r="G634" s="9"/>
      <c r="H634" s="50"/>
      <c r="I634" s="52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</row>
    <row r="635" spans="1:36" ht="15.75" customHeight="1" x14ac:dyDescent="0.3">
      <c r="A635" s="9"/>
      <c r="B635" s="9"/>
      <c r="C635" s="9"/>
      <c r="D635" s="9"/>
      <c r="E635" s="9"/>
      <c r="F635" s="9"/>
      <c r="G635" s="9"/>
      <c r="H635" s="50"/>
      <c r="I635" s="52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</row>
    <row r="636" spans="1:36" ht="15.75" customHeight="1" x14ac:dyDescent="0.3">
      <c r="A636" s="9"/>
      <c r="B636" s="9"/>
      <c r="C636" s="9"/>
      <c r="D636" s="9"/>
      <c r="E636" s="9"/>
      <c r="F636" s="9"/>
      <c r="G636" s="9"/>
      <c r="H636" s="50"/>
      <c r="I636" s="52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</row>
    <row r="637" spans="1:36" ht="15.75" customHeight="1" x14ac:dyDescent="0.3">
      <c r="A637" s="9"/>
      <c r="B637" s="9"/>
      <c r="C637" s="9"/>
      <c r="D637" s="9"/>
      <c r="E637" s="9"/>
      <c r="F637" s="9"/>
      <c r="G637" s="9"/>
      <c r="H637" s="50"/>
      <c r="I637" s="52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</row>
    <row r="638" spans="1:36" ht="15.75" customHeight="1" x14ac:dyDescent="0.3">
      <c r="A638" s="9"/>
      <c r="B638" s="9"/>
      <c r="C638" s="9"/>
      <c r="D638" s="9"/>
      <c r="E638" s="9"/>
      <c r="F638" s="9"/>
      <c r="G638" s="9"/>
      <c r="H638" s="50"/>
      <c r="I638" s="52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</row>
    <row r="639" spans="1:36" ht="15.75" customHeight="1" x14ac:dyDescent="0.3">
      <c r="A639" s="9"/>
      <c r="B639" s="9"/>
      <c r="C639" s="9"/>
      <c r="D639" s="9"/>
      <c r="E639" s="9"/>
      <c r="F639" s="9"/>
      <c r="G639" s="9"/>
      <c r="H639" s="50"/>
      <c r="I639" s="52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</row>
    <row r="640" spans="1:36" ht="15.75" customHeight="1" x14ac:dyDescent="0.3">
      <c r="A640" s="9"/>
      <c r="B640" s="9"/>
      <c r="C640" s="9"/>
      <c r="D640" s="9"/>
      <c r="E640" s="9"/>
      <c r="F640" s="9"/>
      <c r="G640" s="9"/>
      <c r="H640" s="50"/>
      <c r="I640" s="52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</row>
    <row r="641" spans="1:36" ht="15.75" customHeight="1" x14ac:dyDescent="0.3">
      <c r="A641" s="9"/>
      <c r="B641" s="9"/>
      <c r="C641" s="9"/>
      <c r="D641" s="9"/>
      <c r="E641" s="9"/>
      <c r="F641" s="9"/>
      <c r="G641" s="9"/>
      <c r="H641" s="50"/>
      <c r="I641" s="52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</row>
    <row r="642" spans="1:36" ht="15.75" customHeight="1" x14ac:dyDescent="0.3">
      <c r="A642" s="9"/>
      <c r="B642" s="9"/>
      <c r="C642" s="9"/>
      <c r="D642" s="9"/>
      <c r="E642" s="9"/>
      <c r="F642" s="9"/>
      <c r="G642" s="9"/>
      <c r="H642" s="50"/>
      <c r="I642" s="52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</row>
    <row r="643" spans="1:36" ht="15.75" customHeight="1" x14ac:dyDescent="0.3">
      <c r="A643" s="9"/>
      <c r="B643" s="9"/>
      <c r="C643" s="9"/>
      <c r="D643" s="9"/>
      <c r="E643" s="9"/>
      <c r="F643" s="9"/>
      <c r="G643" s="9"/>
      <c r="H643" s="50"/>
      <c r="I643" s="52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</row>
    <row r="644" spans="1:36" ht="15.75" customHeight="1" x14ac:dyDescent="0.3">
      <c r="A644" s="9"/>
      <c r="B644" s="9"/>
      <c r="C644" s="9"/>
      <c r="D644" s="9"/>
      <c r="E644" s="9"/>
      <c r="F644" s="9"/>
      <c r="G644" s="9"/>
      <c r="H644" s="50"/>
      <c r="I644" s="52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</row>
    <row r="645" spans="1:36" ht="15.75" customHeight="1" x14ac:dyDescent="0.3">
      <c r="A645" s="9"/>
      <c r="B645" s="9"/>
      <c r="C645" s="9"/>
      <c r="D645" s="9"/>
      <c r="E645" s="9"/>
      <c r="F645" s="9"/>
      <c r="G645" s="9"/>
      <c r="H645" s="50"/>
      <c r="I645" s="52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</row>
    <row r="646" spans="1:36" ht="15.75" customHeight="1" x14ac:dyDescent="0.3">
      <c r="A646" s="9"/>
      <c r="B646" s="9"/>
      <c r="C646" s="9"/>
      <c r="D646" s="9"/>
      <c r="E646" s="9"/>
      <c r="F646" s="9"/>
      <c r="G646" s="9"/>
      <c r="H646" s="50"/>
      <c r="I646" s="52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</row>
    <row r="647" spans="1:36" ht="15.75" customHeight="1" x14ac:dyDescent="0.3">
      <c r="A647" s="9"/>
      <c r="B647" s="9"/>
      <c r="C647" s="9"/>
      <c r="D647" s="9"/>
      <c r="E647" s="9"/>
      <c r="F647" s="9"/>
      <c r="G647" s="9"/>
      <c r="H647" s="50"/>
      <c r="I647" s="52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</row>
    <row r="648" spans="1:36" ht="15.75" customHeight="1" x14ac:dyDescent="0.3">
      <c r="A648" s="9"/>
      <c r="B648" s="9"/>
      <c r="C648" s="9"/>
      <c r="D648" s="9"/>
      <c r="E648" s="9"/>
      <c r="F648" s="9"/>
      <c r="G648" s="9"/>
      <c r="H648" s="50"/>
      <c r="I648" s="52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</row>
    <row r="649" spans="1:36" ht="15.75" customHeight="1" x14ac:dyDescent="0.3">
      <c r="A649" s="9"/>
      <c r="B649" s="9"/>
      <c r="C649" s="9"/>
      <c r="D649" s="9"/>
      <c r="E649" s="9"/>
      <c r="F649" s="9"/>
      <c r="G649" s="9"/>
      <c r="H649" s="50"/>
      <c r="I649" s="52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</row>
    <row r="650" spans="1:36" ht="15.75" customHeight="1" x14ac:dyDescent="0.3">
      <c r="A650" s="9"/>
      <c r="B650" s="9"/>
      <c r="C650" s="9"/>
      <c r="D650" s="9"/>
      <c r="E650" s="9"/>
      <c r="F650" s="9"/>
      <c r="G650" s="9"/>
      <c r="H650" s="50"/>
      <c r="I650" s="52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</row>
    <row r="651" spans="1:36" ht="15.75" customHeight="1" x14ac:dyDescent="0.3">
      <c r="A651" s="9"/>
      <c r="B651" s="9"/>
      <c r="C651" s="9"/>
      <c r="D651" s="9"/>
      <c r="E651" s="9"/>
      <c r="F651" s="9"/>
      <c r="G651" s="9"/>
      <c r="H651" s="50"/>
      <c r="I651" s="52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</row>
    <row r="652" spans="1:36" ht="15.75" customHeight="1" x14ac:dyDescent="0.3">
      <c r="A652" s="9"/>
      <c r="B652" s="9"/>
      <c r="C652" s="9"/>
      <c r="D652" s="9"/>
      <c r="E652" s="9"/>
      <c r="F652" s="9"/>
      <c r="G652" s="9"/>
      <c r="H652" s="50"/>
      <c r="I652" s="52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</row>
    <row r="653" spans="1:36" ht="15.75" customHeight="1" x14ac:dyDescent="0.3">
      <c r="A653" s="9"/>
      <c r="B653" s="9"/>
      <c r="C653" s="9"/>
      <c r="D653" s="9"/>
      <c r="E653" s="9"/>
      <c r="F653" s="9"/>
      <c r="G653" s="9"/>
      <c r="H653" s="50"/>
      <c r="I653" s="52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</row>
    <row r="654" spans="1:36" ht="15.75" customHeight="1" x14ac:dyDescent="0.3">
      <c r="A654" s="9"/>
      <c r="B654" s="9"/>
      <c r="C654" s="9"/>
      <c r="D654" s="9"/>
      <c r="E654" s="9"/>
      <c r="F654" s="9"/>
      <c r="G654" s="9"/>
      <c r="H654" s="50"/>
      <c r="I654" s="52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</row>
    <row r="655" spans="1:36" ht="15.75" customHeight="1" x14ac:dyDescent="0.3">
      <c r="A655" s="9"/>
      <c r="B655" s="9"/>
      <c r="C655" s="9"/>
      <c r="D655" s="9"/>
      <c r="E655" s="9"/>
      <c r="F655" s="9"/>
      <c r="G655" s="9"/>
      <c r="H655" s="50"/>
      <c r="I655" s="52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</row>
    <row r="656" spans="1:36" ht="15.75" customHeight="1" x14ac:dyDescent="0.3">
      <c r="A656" s="9"/>
      <c r="B656" s="9"/>
      <c r="C656" s="9"/>
      <c r="D656" s="9"/>
      <c r="E656" s="9"/>
      <c r="F656" s="9"/>
      <c r="G656" s="9"/>
      <c r="H656" s="50"/>
      <c r="I656" s="52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</row>
    <row r="657" spans="1:36" ht="15.75" customHeight="1" x14ac:dyDescent="0.3">
      <c r="A657" s="9"/>
      <c r="B657" s="9"/>
      <c r="C657" s="9"/>
      <c r="D657" s="9"/>
      <c r="E657" s="9"/>
      <c r="F657" s="9"/>
      <c r="G657" s="9"/>
      <c r="H657" s="50"/>
      <c r="I657" s="52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</row>
    <row r="658" spans="1:36" ht="15.75" customHeight="1" x14ac:dyDescent="0.3">
      <c r="A658" s="9"/>
      <c r="B658" s="9"/>
      <c r="C658" s="9"/>
      <c r="D658" s="9"/>
      <c r="E658" s="9"/>
      <c r="F658" s="9"/>
      <c r="G658" s="9"/>
      <c r="H658" s="50"/>
      <c r="I658" s="52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</row>
    <row r="659" spans="1:36" ht="15.75" customHeight="1" x14ac:dyDescent="0.3">
      <c r="A659" s="9"/>
      <c r="B659" s="9"/>
      <c r="C659" s="9"/>
      <c r="D659" s="9"/>
      <c r="E659" s="9"/>
      <c r="F659" s="9"/>
      <c r="G659" s="9"/>
      <c r="H659" s="50"/>
      <c r="I659" s="52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</row>
    <row r="660" spans="1:36" ht="15.75" customHeight="1" x14ac:dyDescent="0.3">
      <c r="A660" s="9"/>
      <c r="B660" s="9"/>
      <c r="C660" s="9"/>
      <c r="D660" s="9"/>
      <c r="E660" s="9"/>
      <c r="F660" s="9"/>
      <c r="G660" s="9"/>
      <c r="H660" s="50"/>
      <c r="I660" s="52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</row>
    <row r="661" spans="1:36" ht="15.75" customHeight="1" x14ac:dyDescent="0.3">
      <c r="A661" s="9"/>
      <c r="B661" s="9"/>
      <c r="C661" s="9"/>
      <c r="D661" s="9"/>
      <c r="E661" s="9"/>
      <c r="F661" s="9"/>
      <c r="G661" s="9"/>
      <c r="H661" s="50"/>
      <c r="I661" s="52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</row>
    <row r="662" spans="1:36" ht="15.75" customHeight="1" x14ac:dyDescent="0.3">
      <c r="A662" s="9"/>
      <c r="B662" s="9"/>
      <c r="C662" s="9"/>
      <c r="D662" s="9"/>
      <c r="E662" s="9"/>
      <c r="F662" s="9"/>
      <c r="G662" s="9"/>
      <c r="H662" s="50"/>
      <c r="I662" s="52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</row>
    <row r="663" spans="1:36" ht="15.75" customHeight="1" x14ac:dyDescent="0.3">
      <c r="A663" s="9"/>
      <c r="B663" s="9"/>
      <c r="C663" s="9"/>
      <c r="D663" s="9"/>
      <c r="E663" s="9"/>
      <c r="F663" s="9"/>
      <c r="G663" s="9"/>
      <c r="H663" s="50"/>
      <c r="I663" s="52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</row>
    <row r="664" spans="1:36" ht="15.75" customHeight="1" x14ac:dyDescent="0.3">
      <c r="A664" s="9"/>
      <c r="B664" s="9"/>
      <c r="C664" s="9"/>
      <c r="D664" s="9"/>
      <c r="E664" s="9"/>
      <c r="F664" s="9"/>
      <c r="G664" s="9"/>
      <c r="H664" s="50"/>
      <c r="I664" s="52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</row>
    <row r="665" spans="1:36" ht="15.75" customHeight="1" x14ac:dyDescent="0.3">
      <c r="A665" s="9"/>
      <c r="B665" s="9"/>
      <c r="C665" s="9"/>
      <c r="D665" s="9"/>
      <c r="E665" s="9"/>
      <c r="F665" s="9"/>
      <c r="G665" s="9"/>
      <c r="H665" s="50"/>
      <c r="I665" s="52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</row>
    <row r="666" spans="1:36" ht="15.75" customHeight="1" x14ac:dyDescent="0.3">
      <c r="A666" s="9"/>
      <c r="B666" s="9"/>
      <c r="C666" s="9"/>
      <c r="D666" s="9"/>
      <c r="E666" s="9"/>
      <c r="F666" s="9"/>
      <c r="G666" s="9"/>
      <c r="H666" s="50"/>
      <c r="I666" s="52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</row>
    <row r="667" spans="1:36" ht="15.75" customHeight="1" x14ac:dyDescent="0.3">
      <c r="A667" s="9"/>
      <c r="B667" s="9"/>
      <c r="C667" s="9"/>
      <c r="D667" s="9"/>
      <c r="E667" s="9"/>
      <c r="F667" s="9"/>
      <c r="G667" s="9"/>
      <c r="H667" s="50"/>
      <c r="I667" s="52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</row>
    <row r="668" spans="1:36" ht="15.75" customHeight="1" x14ac:dyDescent="0.3">
      <c r="A668" s="9"/>
      <c r="B668" s="9"/>
      <c r="C668" s="9"/>
      <c r="D668" s="9"/>
      <c r="E668" s="9"/>
      <c r="F668" s="9"/>
      <c r="G668" s="9"/>
      <c r="H668" s="50"/>
      <c r="I668" s="52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</row>
    <row r="669" spans="1:36" ht="15.75" customHeight="1" x14ac:dyDescent="0.3">
      <c r="A669" s="9"/>
      <c r="B669" s="9"/>
      <c r="C669" s="9"/>
      <c r="D669" s="9"/>
      <c r="E669" s="9"/>
      <c r="F669" s="9"/>
      <c r="G669" s="9"/>
      <c r="H669" s="50"/>
      <c r="I669" s="52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</row>
    <row r="670" spans="1:36" ht="15.75" customHeight="1" x14ac:dyDescent="0.3">
      <c r="A670" s="9"/>
      <c r="B670" s="9"/>
      <c r="C670" s="9"/>
      <c r="D670" s="9"/>
      <c r="E670" s="9"/>
      <c r="F670" s="9"/>
      <c r="G670" s="9"/>
      <c r="H670" s="50"/>
      <c r="I670" s="52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</row>
    <row r="671" spans="1:36" ht="15.75" customHeight="1" x14ac:dyDescent="0.3">
      <c r="A671" s="9"/>
      <c r="B671" s="9"/>
      <c r="C671" s="9"/>
      <c r="D671" s="9"/>
      <c r="E671" s="9"/>
      <c r="F671" s="9"/>
      <c r="G671" s="9"/>
      <c r="H671" s="50"/>
      <c r="I671" s="52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</row>
    <row r="672" spans="1:36" ht="15.75" customHeight="1" x14ac:dyDescent="0.3">
      <c r="A672" s="9"/>
      <c r="B672" s="9"/>
      <c r="C672" s="9"/>
      <c r="D672" s="9"/>
      <c r="E672" s="9"/>
      <c r="F672" s="9"/>
      <c r="G672" s="9"/>
      <c r="H672" s="50"/>
      <c r="I672" s="52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</row>
    <row r="673" spans="1:36" ht="15.75" customHeight="1" x14ac:dyDescent="0.3">
      <c r="A673" s="9"/>
      <c r="B673" s="9"/>
      <c r="C673" s="9"/>
      <c r="D673" s="9"/>
      <c r="E673" s="9"/>
      <c r="F673" s="9"/>
      <c r="G673" s="9"/>
      <c r="H673" s="50"/>
      <c r="I673" s="52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</row>
    <row r="674" spans="1:36" ht="15.75" customHeight="1" x14ac:dyDescent="0.3">
      <c r="A674" s="9"/>
      <c r="B674" s="9"/>
      <c r="C674" s="9"/>
      <c r="D674" s="9"/>
      <c r="E674" s="9"/>
      <c r="F674" s="9"/>
      <c r="G674" s="9"/>
      <c r="H674" s="50"/>
      <c r="I674" s="52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</row>
    <row r="675" spans="1:36" ht="15.75" customHeight="1" x14ac:dyDescent="0.3">
      <c r="A675" s="9"/>
      <c r="B675" s="9"/>
      <c r="C675" s="9"/>
      <c r="D675" s="9"/>
      <c r="E675" s="9"/>
      <c r="F675" s="9"/>
      <c r="G675" s="9"/>
      <c r="H675" s="50"/>
      <c r="I675" s="52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</row>
    <row r="676" spans="1:36" ht="15.75" customHeight="1" x14ac:dyDescent="0.3">
      <c r="A676" s="9"/>
      <c r="B676" s="9"/>
      <c r="C676" s="9"/>
      <c r="D676" s="9"/>
      <c r="E676" s="9"/>
      <c r="F676" s="9"/>
      <c r="G676" s="9"/>
      <c r="H676" s="50"/>
      <c r="I676" s="52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</row>
    <row r="677" spans="1:36" ht="15.75" customHeight="1" x14ac:dyDescent="0.3">
      <c r="A677" s="9"/>
      <c r="B677" s="9"/>
      <c r="C677" s="9"/>
      <c r="D677" s="9"/>
      <c r="E677" s="9"/>
      <c r="F677" s="9"/>
      <c r="G677" s="9"/>
      <c r="H677" s="50"/>
      <c r="I677" s="52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</row>
    <row r="678" spans="1:36" ht="15.75" customHeight="1" x14ac:dyDescent="0.3">
      <c r="A678" s="9"/>
      <c r="B678" s="9"/>
      <c r="C678" s="9"/>
      <c r="D678" s="9"/>
      <c r="E678" s="9"/>
      <c r="F678" s="9"/>
      <c r="G678" s="9"/>
      <c r="H678" s="50"/>
      <c r="I678" s="52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</row>
    <row r="679" spans="1:36" ht="15.75" customHeight="1" x14ac:dyDescent="0.3">
      <c r="A679" s="9"/>
      <c r="B679" s="9"/>
      <c r="C679" s="9"/>
      <c r="D679" s="9"/>
      <c r="E679" s="9"/>
      <c r="F679" s="9"/>
      <c r="G679" s="9"/>
      <c r="H679" s="50"/>
      <c r="I679" s="52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</row>
    <row r="680" spans="1:36" ht="15.75" customHeight="1" x14ac:dyDescent="0.3">
      <c r="A680" s="9"/>
      <c r="B680" s="9"/>
      <c r="C680" s="9"/>
      <c r="D680" s="9"/>
      <c r="E680" s="9"/>
      <c r="F680" s="9"/>
      <c r="G680" s="9"/>
      <c r="H680" s="50"/>
      <c r="I680" s="52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</row>
    <row r="681" spans="1:36" ht="15.75" customHeight="1" x14ac:dyDescent="0.3">
      <c r="A681" s="9"/>
      <c r="B681" s="9"/>
      <c r="C681" s="9"/>
      <c r="D681" s="9"/>
      <c r="E681" s="9"/>
      <c r="F681" s="9"/>
      <c r="G681" s="9"/>
      <c r="H681" s="50"/>
      <c r="I681" s="52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</row>
    <row r="682" spans="1:36" ht="15.75" customHeight="1" x14ac:dyDescent="0.3">
      <c r="A682" s="9"/>
      <c r="B682" s="9"/>
      <c r="C682" s="9"/>
      <c r="D682" s="9"/>
      <c r="E682" s="9"/>
      <c r="F682" s="9"/>
      <c r="G682" s="9"/>
      <c r="H682" s="50"/>
      <c r="I682" s="52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</row>
    <row r="683" spans="1:36" ht="15.75" customHeight="1" x14ac:dyDescent="0.3">
      <c r="A683" s="9"/>
      <c r="B683" s="9"/>
      <c r="C683" s="9"/>
      <c r="D683" s="9"/>
      <c r="E683" s="9"/>
      <c r="F683" s="9"/>
      <c r="G683" s="9"/>
      <c r="H683" s="50"/>
      <c r="I683" s="52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</row>
    <row r="684" spans="1:36" ht="15.75" customHeight="1" x14ac:dyDescent="0.3">
      <c r="A684" s="9"/>
      <c r="B684" s="9"/>
      <c r="C684" s="9"/>
      <c r="D684" s="9"/>
      <c r="E684" s="9"/>
      <c r="F684" s="9"/>
      <c r="G684" s="9"/>
      <c r="H684" s="50"/>
      <c r="I684" s="52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</row>
    <row r="685" spans="1:36" ht="15.75" customHeight="1" x14ac:dyDescent="0.3">
      <c r="A685" s="9"/>
      <c r="B685" s="9"/>
      <c r="C685" s="9"/>
      <c r="D685" s="9"/>
      <c r="E685" s="9"/>
      <c r="F685" s="9"/>
      <c r="G685" s="9"/>
      <c r="H685" s="50"/>
      <c r="I685" s="52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</row>
    <row r="686" spans="1:36" ht="15.75" customHeight="1" x14ac:dyDescent="0.3">
      <c r="A686" s="9"/>
      <c r="B686" s="9"/>
      <c r="C686" s="9"/>
      <c r="D686" s="9"/>
      <c r="E686" s="9"/>
      <c r="F686" s="9"/>
      <c r="G686" s="9"/>
      <c r="H686" s="50"/>
      <c r="I686" s="52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</row>
    <row r="687" spans="1:36" ht="15.75" customHeight="1" x14ac:dyDescent="0.3">
      <c r="A687" s="9"/>
      <c r="B687" s="9"/>
      <c r="C687" s="9"/>
      <c r="D687" s="9"/>
      <c r="E687" s="9"/>
      <c r="F687" s="9"/>
      <c r="G687" s="9"/>
      <c r="H687" s="50"/>
      <c r="I687" s="52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</row>
    <row r="688" spans="1:36" ht="15.75" customHeight="1" x14ac:dyDescent="0.3">
      <c r="A688" s="9"/>
      <c r="B688" s="9"/>
      <c r="C688" s="9"/>
      <c r="D688" s="9"/>
      <c r="E688" s="9"/>
      <c r="F688" s="9"/>
      <c r="G688" s="9"/>
      <c r="H688" s="50"/>
      <c r="I688" s="52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</row>
    <row r="689" spans="1:36" ht="15.75" customHeight="1" x14ac:dyDescent="0.3">
      <c r="A689" s="9"/>
      <c r="B689" s="9"/>
      <c r="C689" s="9"/>
      <c r="D689" s="9"/>
      <c r="E689" s="9"/>
      <c r="F689" s="9"/>
      <c r="G689" s="9"/>
      <c r="H689" s="50"/>
      <c r="I689" s="52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</row>
    <row r="690" spans="1:36" ht="15.75" customHeight="1" x14ac:dyDescent="0.3">
      <c r="A690" s="9"/>
      <c r="B690" s="9"/>
      <c r="C690" s="9"/>
      <c r="D690" s="9"/>
      <c r="E690" s="9"/>
      <c r="F690" s="9"/>
      <c r="G690" s="9"/>
      <c r="H690" s="50"/>
      <c r="I690" s="52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</row>
    <row r="691" spans="1:36" ht="15.75" customHeight="1" x14ac:dyDescent="0.3">
      <c r="A691" s="9"/>
      <c r="B691" s="9"/>
      <c r="C691" s="9"/>
      <c r="D691" s="9"/>
      <c r="E691" s="9"/>
      <c r="F691" s="9"/>
      <c r="G691" s="9"/>
      <c r="H691" s="50"/>
      <c r="I691" s="52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</row>
    <row r="692" spans="1:36" ht="15.75" customHeight="1" x14ac:dyDescent="0.3">
      <c r="A692" s="9"/>
      <c r="B692" s="9"/>
      <c r="C692" s="9"/>
      <c r="D692" s="9"/>
      <c r="E692" s="9"/>
      <c r="F692" s="9"/>
      <c r="G692" s="9"/>
      <c r="H692" s="50"/>
      <c r="I692" s="52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</row>
    <row r="693" spans="1:36" ht="15.75" customHeight="1" x14ac:dyDescent="0.3">
      <c r="A693" s="9"/>
      <c r="B693" s="9"/>
      <c r="C693" s="9"/>
      <c r="D693" s="9"/>
      <c r="E693" s="9"/>
      <c r="F693" s="9"/>
      <c r="G693" s="9"/>
      <c r="H693" s="50"/>
      <c r="I693" s="52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</row>
    <row r="694" spans="1:36" ht="15.75" customHeight="1" x14ac:dyDescent="0.3">
      <c r="A694" s="9"/>
      <c r="B694" s="9"/>
      <c r="C694" s="9"/>
      <c r="D694" s="9"/>
      <c r="E694" s="9"/>
      <c r="F694" s="9"/>
      <c r="G694" s="9"/>
      <c r="H694" s="50"/>
      <c r="I694" s="52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</row>
    <row r="695" spans="1:36" ht="15.75" customHeight="1" x14ac:dyDescent="0.3">
      <c r="A695" s="9"/>
      <c r="B695" s="9"/>
      <c r="C695" s="9"/>
      <c r="D695" s="9"/>
      <c r="E695" s="9"/>
      <c r="F695" s="9"/>
      <c r="G695" s="9"/>
      <c r="H695" s="50"/>
      <c r="I695" s="52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</row>
    <row r="696" spans="1:36" ht="15.75" customHeight="1" x14ac:dyDescent="0.3">
      <c r="A696" s="9"/>
      <c r="B696" s="9"/>
      <c r="C696" s="9"/>
      <c r="D696" s="9"/>
      <c r="E696" s="9"/>
      <c r="F696" s="9"/>
      <c r="G696" s="9"/>
      <c r="H696" s="50"/>
      <c r="I696" s="52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</row>
    <row r="697" spans="1:36" ht="15.75" customHeight="1" x14ac:dyDescent="0.3">
      <c r="A697" s="9"/>
      <c r="B697" s="9"/>
      <c r="C697" s="9"/>
      <c r="D697" s="9"/>
      <c r="E697" s="9"/>
      <c r="F697" s="9"/>
      <c r="G697" s="9"/>
      <c r="H697" s="50"/>
      <c r="I697" s="52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</row>
    <row r="698" spans="1:36" ht="15.75" customHeight="1" x14ac:dyDescent="0.3">
      <c r="A698" s="9"/>
      <c r="B698" s="9"/>
      <c r="C698" s="9"/>
      <c r="D698" s="9"/>
      <c r="E698" s="9"/>
      <c r="F698" s="9"/>
      <c r="G698" s="9"/>
      <c r="H698" s="50"/>
      <c r="I698" s="52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</row>
    <row r="699" spans="1:36" ht="15.75" customHeight="1" x14ac:dyDescent="0.3">
      <c r="A699" s="9"/>
      <c r="B699" s="9"/>
      <c r="C699" s="9"/>
      <c r="D699" s="9"/>
      <c r="E699" s="9"/>
      <c r="F699" s="9"/>
      <c r="G699" s="9"/>
      <c r="H699" s="50"/>
      <c r="I699" s="52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</row>
    <row r="700" spans="1:36" ht="15.75" customHeight="1" x14ac:dyDescent="0.3">
      <c r="A700" s="9"/>
      <c r="B700" s="9"/>
      <c r="C700" s="9"/>
      <c r="D700" s="9"/>
      <c r="E700" s="9"/>
      <c r="F700" s="9"/>
      <c r="G700" s="9"/>
      <c r="H700" s="50"/>
      <c r="I700" s="52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</row>
    <row r="701" spans="1:36" ht="15.75" customHeight="1" x14ac:dyDescent="0.3">
      <c r="A701" s="9"/>
      <c r="B701" s="9"/>
      <c r="C701" s="9"/>
      <c r="D701" s="9"/>
      <c r="E701" s="9"/>
      <c r="F701" s="9"/>
      <c r="G701" s="9"/>
      <c r="H701" s="50"/>
      <c r="I701" s="52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</row>
    <row r="702" spans="1:36" ht="15.75" customHeight="1" x14ac:dyDescent="0.3">
      <c r="A702" s="9"/>
      <c r="B702" s="9"/>
      <c r="C702" s="9"/>
      <c r="D702" s="9"/>
      <c r="E702" s="9"/>
      <c r="F702" s="9"/>
      <c r="G702" s="9"/>
      <c r="H702" s="50"/>
      <c r="I702" s="52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</row>
    <row r="703" spans="1:36" ht="15.75" customHeight="1" x14ac:dyDescent="0.3">
      <c r="A703" s="9"/>
      <c r="B703" s="9"/>
      <c r="C703" s="9"/>
      <c r="D703" s="9"/>
      <c r="E703" s="9"/>
      <c r="F703" s="9"/>
      <c r="G703" s="9"/>
      <c r="H703" s="50"/>
      <c r="I703" s="52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</row>
    <row r="704" spans="1:36" ht="15.75" customHeight="1" x14ac:dyDescent="0.3">
      <c r="A704" s="9"/>
      <c r="B704" s="9"/>
      <c r="C704" s="9"/>
      <c r="D704" s="9"/>
      <c r="E704" s="9"/>
      <c r="F704" s="9"/>
      <c r="G704" s="9"/>
      <c r="H704" s="50"/>
      <c r="I704" s="52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</row>
    <row r="705" spans="1:36" ht="15.75" customHeight="1" x14ac:dyDescent="0.3">
      <c r="A705" s="9"/>
      <c r="B705" s="9"/>
      <c r="C705" s="9"/>
      <c r="D705" s="9"/>
      <c r="E705" s="9"/>
      <c r="F705" s="9"/>
      <c r="G705" s="9"/>
      <c r="H705" s="50"/>
      <c r="I705" s="52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</row>
    <row r="706" spans="1:36" ht="15.75" customHeight="1" x14ac:dyDescent="0.3">
      <c r="A706" s="9"/>
      <c r="B706" s="9"/>
      <c r="C706" s="9"/>
      <c r="D706" s="9"/>
      <c r="E706" s="9"/>
      <c r="F706" s="9"/>
      <c r="G706" s="9"/>
      <c r="H706" s="50"/>
      <c r="I706" s="52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</row>
    <row r="707" spans="1:36" ht="15.75" customHeight="1" x14ac:dyDescent="0.3">
      <c r="A707" s="9"/>
      <c r="B707" s="9"/>
      <c r="C707" s="9"/>
      <c r="D707" s="9"/>
      <c r="E707" s="9"/>
      <c r="F707" s="9"/>
      <c r="G707" s="9"/>
      <c r="H707" s="50"/>
      <c r="I707" s="52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</row>
    <row r="708" spans="1:36" ht="15.75" customHeight="1" x14ac:dyDescent="0.3">
      <c r="A708" s="9"/>
      <c r="B708" s="9"/>
      <c r="C708" s="9"/>
      <c r="D708" s="9"/>
      <c r="E708" s="9"/>
      <c r="F708" s="9"/>
      <c r="G708" s="9"/>
      <c r="H708" s="50"/>
      <c r="I708" s="52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</row>
    <row r="709" spans="1:36" ht="15.75" customHeight="1" x14ac:dyDescent="0.3">
      <c r="A709" s="9"/>
      <c r="B709" s="9"/>
      <c r="C709" s="9"/>
      <c r="D709" s="9"/>
      <c r="E709" s="9"/>
      <c r="F709" s="9"/>
      <c r="G709" s="9"/>
      <c r="H709" s="50"/>
      <c r="I709" s="52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</row>
    <row r="710" spans="1:36" ht="15.75" customHeight="1" x14ac:dyDescent="0.3">
      <c r="A710" s="9"/>
      <c r="B710" s="9"/>
      <c r="C710" s="9"/>
      <c r="D710" s="9"/>
      <c r="E710" s="9"/>
      <c r="F710" s="9"/>
      <c r="G710" s="9"/>
      <c r="H710" s="50"/>
      <c r="I710" s="52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</row>
    <row r="711" spans="1:36" ht="15.75" customHeight="1" x14ac:dyDescent="0.3">
      <c r="A711" s="9"/>
      <c r="B711" s="9"/>
      <c r="C711" s="9"/>
      <c r="D711" s="9"/>
      <c r="E711" s="9"/>
      <c r="F711" s="9"/>
      <c r="G711" s="9"/>
      <c r="H711" s="50"/>
      <c r="I711" s="52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</row>
    <row r="712" spans="1:36" ht="15.75" customHeight="1" x14ac:dyDescent="0.3">
      <c r="A712" s="9"/>
      <c r="B712" s="9"/>
      <c r="C712" s="9"/>
      <c r="D712" s="9"/>
      <c r="E712" s="9"/>
      <c r="F712" s="9"/>
      <c r="G712" s="9"/>
      <c r="H712" s="50"/>
      <c r="I712" s="52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</row>
    <row r="713" spans="1:36" ht="15.75" customHeight="1" x14ac:dyDescent="0.3">
      <c r="A713" s="9"/>
      <c r="B713" s="9"/>
      <c r="C713" s="9"/>
      <c r="D713" s="9"/>
      <c r="E713" s="9"/>
      <c r="F713" s="9"/>
      <c r="G713" s="9"/>
      <c r="H713" s="50"/>
      <c r="I713" s="52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</row>
    <row r="714" spans="1:36" ht="15.75" customHeight="1" x14ac:dyDescent="0.3">
      <c r="A714" s="9"/>
      <c r="B714" s="9"/>
      <c r="C714" s="9"/>
      <c r="D714" s="9"/>
      <c r="E714" s="9"/>
      <c r="F714" s="9"/>
      <c r="G714" s="9"/>
      <c r="H714" s="50"/>
      <c r="I714" s="52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</row>
    <row r="715" spans="1:36" ht="15.75" customHeight="1" x14ac:dyDescent="0.3">
      <c r="A715" s="9"/>
      <c r="B715" s="9"/>
      <c r="C715" s="9"/>
      <c r="D715" s="9"/>
      <c r="E715" s="9"/>
      <c r="F715" s="9"/>
      <c r="G715" s="9"/>
      <c r="H715" s="50"/>
      <c r="I715" s="52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</row>
    <row r="716" spans="1:36" ht="15.75" customHeight="1" x14ac:dyDescent="0.3">
      <c r="A716" s="9"/>
      <c r="B716" s="9"/>
      <c r="C716" s="9"/>
      <c r="D716" s="9"/>
      <c r="E716" s="9"/>
      <c r="F716" s="9"/>
      <c r="G716" s="9"/>
      <c r="H716" s="50"/>
      <c r="I716" s="52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</row>
    <row r="717" spans="1:36" ht="15.75" customHeight="1" x14ac:dyDescent="0.3">
      <c r="A717" s="9"/>
      <c r="B717" s="9"/>
      <c r="C717" s="9"/>
      <c r="D717" s="9"/>
      <c r="E717" s="9"/>
      <c r="F717" s="9"/>
      <c r="G717" s="9"/>
      <c r="H717" s="50"/>
      <c r="I717" s="52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</row>
    <row r="718" spans="1:36" ht="15.75" customHeight="1" x14ac:dyDescent="0.3">
      <c r="A718" s="9"/>
      <c r="B718" s="9"/>
      <c r="C718" s="9"/>
      <c r="D718" s="9"/>
      <c r="E718" s="9"/>
      <c r="F718" s="9"/>
      <c r="G718" s="9"/>
      <c r="H718" s="50"/>
      <c r="I718" s="52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</row>
    <row r="719" spans="1:36" ht="15.75" customHeight="1" x14ac:dyDescent="0.3">
      <c r="A719" s="9"/>
      <c r="B719" s="9"/>
      <c r="C719" s="9"/>
      <c r="D719" s="9"/>
      <c r="E719" s="9"/>
      <c r="F719" s="9"/>
      <c r="G719" s="9"/>
      <c r="H719" s="50"/>
      <c r="I719" s="52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</row>
    <row r="720" spans="1:36" ht="15.75" customHeight="1" x14ac:dyDescent="0.3">
      <c r="A720" s="9"/>
      <c r="B720" s="9"/>
      <c r="C720" s="9"/>
      <c r="D720" s="9"/>
      <c r="E720" s="9"/>
      <c r="F720" s="9"/>
      <c r="G720" s="9"/>
      <c r="H720" s="50"/>
      <c r="I720" s="52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</row>
    <row r="721" spans="1:36" ht="15.75" customHeight="1" x14ac:dyDescent="0.3">
      <c r="A721" s="9"/>
      <c r="B721" s="9"/>
      <c r="C721" s="9"/>
      <c r="D721" s="9"/>
      <c r="E721" s="9"/>
      <c r="F721" s="9"/>
      <c r="G721" s="9"/>
      <c r="H721" s="50"/>
      <c r="I721" s="52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</row>
    <row r="722" spans="1:36" ht="15.75" customHeight="1" x14ac:dyDescent="0.3">
      <c r="A722" s="9"/>
      <c r="B722" s="9"/>
      <c r="C722" s="9"/>
      <c r="D722" s="9"/>
      <c r="E722" s="9"/>
      <c r="F722" s="9"/>
      <c r="G722" s="9"/>
      <c r="H722" s="50"/>
      <c r="I722" s="52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</row>
    <row r="723" spans="1:36" ht="15.75" customHeight="1" x14ac:dyDescent="0.3">
      <c r="A723" s="9"/>
      <c r="B723" s="9"/>
      <c r="C723" s="9"/>
      <c r="D723" s="9"/>
      <c r="E723" s="9"/>
      <c r="F723" s="9"/>
      <c r="G723" s="9"/>
      <c r="H723" s="50"/>
      <c r="I723" s="52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</row>
    <row r="724" spans="1:36" ht="15.75" customHeight="1" x14ac:dyDescent="0.3">
      <c r="A724" s="9"/>
      <c r="B724" s="9"/>
      <c r="C724" s="9"/>
      <c r="D724" s="9"/>
      <c r="E724" s="9"/>
      <c r="F724" s="9"/>
      <c r="G724" s="9"/>
      <c r="H724" s="50"/>
      <c r="I724" s="52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</row>
    <row r="725" spans="1:36" ht="15.75" customHeight="1" x14ac:dyDescent="0.3">
      <c r="A725" s="9"/>
      <c r="B725" s="9"/>
      <c r="C725" s="9"/>
      <c r="D725" s="9"/>
      <c r="E725" s="9"/>
      <c r="F725" s="9"/>
      <c r="G725" s="9"/>
      <c r="H725" s="50"/>
      <c r="I725" s="52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</row>
    <row r="726" spans="1:36" ht="15.75" customHeight="1" x14ac:dyDescent="0.3">
      <c r="A726" s="9"/>
      <c r="B726" s="9"/>
      <c r="C726" s="9"/>
      <c r="D726" s="9"/>
      <c r="E726" s="9"/>
      <c r="F726" s="9"/>
      <c r="G726" s="9"/>
      <c r="H726" s="50"/>
      <c r="I726" s="52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</row>
    <row r="727" spans="1:36" ht="15.75" customHeight="1" x14ac:dyDescent="0.3">
      <c r="A727" s="9"/>
      <c r="B727" s="9"/>
      <c r="C727" s="9"/>
      <c r="D727" s="9"/>
      <c r="E727" s="9"/>
      <c r="F727" s="9"/>
      <c r="G727" s="9"/>
      <c r="H727" s="50"/>
      <c r="I727" s="52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</row>
    <row r="728" spans="1:36" ht="15.75" customHeight="1" x14ac:dyDescent="0.3">
      <c r="A728" s="9"/>
      <c r="B728" s="9"/>
      <c r="C728" s="9"/>
      <c r="D728" s="9"/>
      <c r="E728" s="9"/>
      <c r="F728" s="9"/>
      <c r="G728" s="9"/>
      <c r="H728" s="50"/>
      <c r="I728" s="52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</row>
    <row r="729" spans="1:36" ht="15.75" customHeight="1" x14ac:dyDescent="0.3">
      <c r="A729" s="9"/>
      <c r="B729" s="9"/>
      <c r="C729" s="9"/>
      <c r="D729" s="9"/>
      <c r="E729" s="9"/>
      <c r="F729" s="9"/>
      <c r="G729" s="9"/>
      <c r="H729" s="50"/>
      <c r="I729" s="52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</row>
    <row r="730" spans="1:36" ht="15.75" customHeight="1" x14ac:dyDescent="0.3">
      <c r="A730" s="9"/>
      <c r="B730" s="9"/>
      <c r="C730" s="9"/>
      <c r="D730" s="9"/>
      <c r="E730" s="9"/>
      <c r="F730" s="9"/>
      <c r="G730" s="9"/>
      <c r="H730" s="50"/>
      <c r="I730" s="52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</row>
    <row r="731" spans="1:36" ht="15.75" customHeight="1" x14ac:dyDescent="0.3">
      <c r="A731" s="9"/>
      <c r="B731" s="9"/>
      <c r="C731" s="9"/>
      <c r="D731" s="9"/>
      <c r="E731" s="9"/>
      <c r="F731" s="9"/>
      <c r="G731" s="9"/>
      <c r="H731" s="50"/>
      <c r="I731" s="52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</row>
    <row r="732" spans="1:36" ht="15.75" customHeight="1" x14ac:dyDescent="0.3">
      <c r="A732" s="9"/>
      <c r="B732" s="9"/>
      <c r="C732" s="9"/>
      <c r="D732" s="9"/>
      <c r="E732" s="9"/>
      <c r="F732" s="9"/>
      <c r="G732" s="9"/>
      <c r="H732" s="50"/>
      <c r="I732" s="52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</row>
    <row r="733" spans="1:36" ht="15.75" customHeight="1" x14ac:dyDescent="0.3">
      <c r="A733" s="9"/>
      <c r="B733" s="9"/>
      <c r="C733" s="9"/>
      <c r="D733" s="9"/>
      <c r="E733" s="9"/>
      <c r="F733" s="9"/>
      <c r="G733" s="9"/>
      <c r="H733" s="50"/>
      <c r="I733" s="52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</row>
    <row r="734" spans="1:36" ht="15.75" customHeight="1" x14ac:dyDescent="0.3">
      <c r="A734" s="9"/>
      <c r="B734" s="9"/>
      <c r="C734" s="9"/>
      <c r="D734" s="9"/>
      <c r="E734" s="9"/>
      <c r="F734" s="9"/>
      <c r="G734" s="9"/>
      <c r="H734" s="50"/>
      <c r="I734" s="52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</row>
    <row r="735" spans="1:36" ht="15.75" customHeight="1" x14ac:dyDescent="0.3">
      <c r="A735" s="9"/>
      <c r="B735" s="9"/>
      <c r="C735" s="9"/>
      <c r="D735" s="9"/>
      <c r="E735" s="9"/>
      <c r="F735" s="9"/>
      <c r="G735" s="9"/>
      <c r="H735" s="50"/>
      <c r="I735" s="52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</row>
    <row r="736" spans="1:36" ht="15.75" customHeight="1" x14ac:dyDescent="0.3">
      <c r="A736" s="9"/>
      <c r="B736" s="9"/>
      <c r="C736" s="9"/>
      <c r="D736" s="9"/>
      <c r="E736" s="9"/>
      <c r="F736" s="9"/>
      <c r="G736" s="9"/>
      <c r="H736" s="50"/>
      <c r="I736" s="52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</row>
    <row r="737" spans="1:36" ht="15.75" customHeight="1" x14ac:dyDescent="0.3">
      <c r="A737" s="9"/>
      <c r="B737" s="9"/>
      <c r="C737" s="9"/>
      <c r="D737" s="9"/>
      <c r="E737" s="9"/>
      <c r="F737" s="9"/>
      <c r="G737" s="9"/>
      <c r="H737" s="50"/>
      <c r="I737" s="52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</row>
    <row r="738" spans="1:36" ht="15.75" customHeight="1" x14ac:dyDescent="0.3">
      <c r="A738" s="9"/>
      <c r="B738" s="9"/>
      <c r="C738" s="9"/>
      <c r="D738" s="9"/>
      <c r="E738" s="9"/>
      <c r="F738" s="9"/>
      <c r="G738" s="9"/>
      <c r="H738" s="50"/>
      <c r="I738" s="52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</row>
    <row r="739" spans="1:36" ht="15.75" customHeight="1" x14ac:dyDescent="0.3">
      <c r="A739" s="9"/>
      <c r="B739" s="9"/>
      <c r="C739" s="9"/>
      <c r="D739" s="9"/>
      <c r="E739" s="9"/>
      <c r="F739" s="9"/>
      <c r="G739" s="9"/>
      <c r="H739" s="50"/>
      <c r="I739" s="52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</row>
    <row r="740" spans="1:36" ht="15.75" customHeight="1" x14ac:dyDescent="0.3">
      <c r="A740" s="9"/>
      <c r="B740" s="9"/>
      <c r="C740" s="9"/>
      <c r="D740" s="9"/>
      <c r="E740" s="9"/>
      <c r="F740" s="9"/>
      <c r="G740" s="9"/>
      <c r="H740" s="50"/>
      <c r="I740" s="52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</row>
    <row r="741" spans="1:36" ht="15.75" customHeight="1" x14ac:dyDescent="0.3">
      <c r="A741" s="9"/>
      <c r="B741" s="9"/>
      <c r="C741" s="9"/>
      <c r="D741" s="9"/>
      <c r="E741" s="9"/>
      <c r="F741" s="9"/>
      <c r="G741" s="9"/>
      <c r="H741" s="50"/>
      <c r="I741" s="52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</row>
    <row r="742" spans="1:36" ht="15.75" customHeight="1" x14ac:dyDescent="0.3">
      <c r="A742" s="9"/>
      <c r="B742" s="9"/>
      <c r="C742" s="9"/>
      <c r="D742" s="9"/>
      <c r="E742" s="9"/>
      <c r="F742" s="9"/>
      <c r="G742" s="9"/>
      <c r="H742" s="50"/>
      <c r="I742" s="52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</row>
    <row r="743" spans="1:36" ht="15.75" customHeight="1" x14ac:dyDescent="0.3">
      <c r="A743" s="9"/>
      <c r="B743" s="9"/>
      <c r="C743" s="9"/>
      <c r="D743" s="9"/>
      <c r="E743" s="9"/>
      <c r="F743" s="9"/>
      <c r="G743" s="9"/>
      <c r="H743" s="50"/>
      <c r="I743" s="52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</row>
    <row r="744" spans="1:36" ht="15.75" customHeight="1" x14ac:dyDescent="0.3">
      <c r="A744" s="9"/>
      <c r="B744" s="9"/>
      <c r="C744" s="9"/>
      <c r="D744" s="9"/>
      <c r="E744" s="9"/>
      <c r="F744" s="9"/>
      <c r="G744" s="9"/>
      <c r="H744" s="50"/>
      <c r="I744" s="52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</row>
    <row r="745" spans="1:36" ht="15.75" customHeight="1" x14ac:dyDescent="0.3">
      <c r="A745" s="9"/>
      <c r="B745" s="9"/>
      <c r="C745" s="9"/>
      <c r="D745" s="9"/>
      <c r="E745" s="9"/>
      <c r="F745" s="9"/>
      <c r="G745" s="9"/>
      <c r="H745" s="50"/>
      <c r="I745" s="52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</row>
    <row r="746" spans="1:36" ht="15.75" customHeight="1" x14ac:dyDescent="0.3">
      <c r="A746" s="9"/>
      <c r="B746" s="9"/>
      <c r="C746" s="9"/>
      <c r="D746" s="9"/>
      <c r="E746" s="9"/>
      <c r="F746" s="9"/>
      <c r="G746" s="9"/>
      <c r="H746" s="50"/>
      <c r="I746" s="52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</row>
    <row r="747" spans="1:36" ht="15.75" customHeight="1" x14ac:dyDescent="0.3">
      <c r="A747" s="9"/>
      <c r="B747" s="9"/>
      <c r="C747" s="9"/>
      <c r="D747" s="9"/>
      <c r="E747" s="9"/>
      <c r="F747" s="9"/>
      <c r="G747" s="9"/>
      <c r="H747" s="50"/>
      <c r="I747" s="52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</row>
    <row r="748" spans="1:36" ht="15.75" customHeight="1" x14ac:dyDescent="0.3">
      <c r="A748" s="9"/>
      <c r="B748" s="9"/>
      <c r="C748" s="9"/>
      <c r="D748" s="9"/>
      <c r="E748" s="9"/>
      <c r="F748" s="9"/>
      <c r="G748" s="9"/>
      <c r="H748" s="50"/>
      <c r="I748" s="52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</row>
    <row r="749" spans="1:36" ht="15.75" customHeight="1" x14ac:dyDescent="0.3">
      <c r="A749" s="9"/>
      <c r="B749" s="9"/>
      <c r="C749" s="9"/>
      <c r="D749" s="9"/>
      <c r="E749" s="9"/>
      <c r="F749" s="9"/>
      <c r="G749" s="9"/>
      <c r="H749" s="50"/>
      <c r="I749" s="52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</row>
    <row r="750" spans="1:36" ht="15.75" customHeight="1" x14ac:dyDescent="0.3">
      <c r="A750" s="9"/>
      <c r="B750" s="9"/>
      <c r="C750" s="9"/>
      <c r="D750" s="9"/>
      <c r="E750" s="9"/>
      <c r="F750" s="9"/>
      <c r="G750" s="9"/>
      <c r="H750" s="50"/>
      <c r="I750" s="52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</row>
    <row r="751" spans="1:36" ht="15.75" customHeight="1" x14ac:dyDescent="0.3">
      <c r="A751" s="9"/>
      <c r="B751" s="9"/>
      <c r="C751" s="9"/>
      <c r="D751" s="9"/>
      <c r="E751" s="9"/>
      <c r="F751" s="9"/>
      <c r="G751" s="9"/>
      <c r="H751" s="50"/>
      <c r="I751" s="52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</row>
    <row r="752" spans="1:36" ht="15.75" customHeight="1" x14ac:dyDescent="0.3">
      <c r="A752" s="9"/>
      <c r="B752" s="9"/>
      <c r="C752" s="9"/>
      <c r="D752" s="9"/>
      <c r="E752" s="9"/>
      <c r="F752" s="9"/>
      <c r="G752" s="9"/>
      <c r="H752" s="50"/>
      <c r="I752" s="52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</row>
    <row r="753" spans="1:36" ht="15.75" customHeight="1" x14ac:dyDescent="0.3">
      <c r="A753" s="9"/>
      <c r="B753" s="9"/>
      <c r="C753" s="9"/>
      <c r="D753" s="9"/>
      <c r="E753" s="9"/>
      <c r="F753" s="9"/>
      <c r="G753" s="9"/>
      <c r="H753" s="50"/>
      <c r="I753" s="52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</row>
    <row r="754" spans="1:36" ht="15.75" customHeight="1" x14ac:dyDescent="0.3">
      <c r="A754" s="9"/>
      <c r="B754" s="9"/>
      <c r="C754" s="9"/>
      <c r="D754" s="9"/>
      <c r="E754" s="9"/>
      <c r="F754" s="9"/>
      <c r="G754" s="9"/>
      <c r="H754" s="50"/>
      <c r="I754" s="52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</row>
    <row r="755" spans="1:36" ht="15.75" customHeight="1" x14ac:dyDescent="0.3">
      <c r="A755" s="9"/>
      <c r="B755" s="9"/>
      <c r="C755" s="9"/>
      <c r="D755" s="9"/>
      <c r="E755" s="9"/>
      <c r="F755" s="9"/>
      <c r="G755" s="9"/>
      <c r="H755" s="50"/>
      <c r="I755" s="52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</row>
    <row r="756" spans="1:36" ht="15.75" customHeight="1" x14ac:dyDescent="0.3">
      <c r="A756" s="9"/>
      <c r="B756" s="9"/>
      <c r="C756" s="9"/>
      <c r="D756" s="9"/>
      <c r="E756" s="9"/>
      <c r="F756" s="9"/>
      <c r="G756" s="9"/>
      <c r="H756" s="50"/>
      <c r="I756" s="52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</row>
    <row r="757" spans="1:36" ht="15.75" customHeight="1" x14ac:dyDescent="0.3">
      <c r="A757" s="9"/>
      <c r="B757" s="9"/>
      <c r="C757" s="9"/>
      <c r="D757" s="9"/>
      <c r="E757" s="9"/>
      <c r="F757" s="9"/>
      <c r="G757" s="9"/>
      <c r="H757" s="50"/>
      <c r="I757" s="52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</row>
    <row r="758" spans="1:36" ht="15.75" customHeight="1" x14ac:dyDescent="0.3">
      <c r="A758" s="9"/>
      <c r="B758" s="9"/>
      <c r="C758" s="9"/>
      <c r="D758" s="9"/>
      <c r="E758" s="9"/>
      <c r="F758" s="9"/>
      <c r="G758" s="9"/>
      <c r="H758" s="50"/>
      <c r="I758" s="52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</row>
    <row r="759" spans="1:36" ht="15.75" customHeight="1" x14ac:dyDescent="0.3">
      <c r="A759" s="9"/>
      <c r="B759" s="9"/>
      <c r="C759" s="9"/>
      <c r="D759" s="9"/>
      <c r="E759" s="9"/>
      <c r="F759" s="9"/>
      <c r="G759" s="9"/>
      <c r="H759" s="50"/>
      <c r="I759" s="52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</row>
    <row r="760" spans="1:36" ht="15.75" customHeight="1" x14ac:dyDescent="0.3">
      <c r="A760" s="9"/>
      <c r="B760" s="9"/>
      <c r="C760" s="9"/>
      <c r="D760" s="9"/>
      <c r="E760" s="9"/>
      <c r="F760" s="9"/>
      <c r="G760" s="9"/>
      <c r="H760" s="50"/>
      <c r="I760" s="52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</row>
    <row r="761" spans="1:36" ht="15.75" customHeight="1" x14ac:dyDescent="0.3">
      <c r="A761" s="9"/>
      <c r="B761" s="9"/>
      <c r="C761" s="9"/>
      <c r="D761" s="9"/>
      <c r="E761" s="9"/>
      <c r="F761" s="9"/>
      <c r="G761" s="9"/>
      <c r="H761" s="50"/>
      <c r="I761" s="52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</row>
    <row r="762" spans="1:36" ht="15.75" customHeight="1" x14ac:dyDescent="0.3">
      <c r="A762" s="9"/>
      <c r="B762" s="9"/>
      <c r="C762" s="9"/>
      <c r="D762" s="9"/>
      <c r="E762" s="9"/>
      <c r="F762" s="9"/>
      <c r="G762" s="9"/>
      <c r="H762" s="50"/>
      <c r="I762" s="52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</row>
    <row r="763" spans="1:36" ht="15.75" customHeight="1" x14ac:dyDescent="0.3">
      <c r="A763" s="9"/>
      <c r="B763" s="9"/>
      <c r="C763" s="9"/>
      <c r="D763" s="9"/>
      <c r="E763" s="9"/>
      <c r="F763" s="9"/>
      <c r="G763" s="9"/>
      <c r="H763" s="50"/>
      <c r="I763" s="52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</row>
    <row r="764" spans="1:36" ht="15.75" customHeight="1" x14ac:dyDescent="0.3">
      <c r="A764" s="9"/>
      <c r="B764" s="9"/>
      <c r="C764" s="9"/>
      <c r="D764" s="9"/>
      <c r="E764" s="9"/>
      <c r="F764" s="9"/>
      <c r="G764" s="9"/>
      <c r="H764" s="50"/>
      <c r="I764" s="52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</row>
    <row r="765" spans="1:36" ht="15.75" customHeight="1" x14ac:dyDescent="0.3">
      <c r="A765" s="9"/>
      <c r="B765" s="9"/>
      <c r="C765" s="9"/>
      <c r="D765" s="9"/>
      <c r="E765" s="9"/>
      <c r="F765" s="9"/>
      <c r="G765" s="9"/>
      <c r="H765" s="50"/>
      <c r="I765" s="52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</row>
    <row r="766" spans="1:36" ht="15.75" customHeight="1" x14ac:dyDescent="0.3">
      <c r="A766" s="9"/>
      <c r="B766" s="9"/>
      <c r="C766" s="9"/>
      <c r="D766" s="9"/>
      <c r="E766" s="9"/>
      <c r="F766" s="9"/>
      <c r="G766" s="9"/>
      <c r="H766" s="50"/>
      <c r="I766" s="52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</row>
    <row r="767" spans="1:36" ht="15.75" customHeight="1" x14ac:dyDescent="0.3">
      <c r="A767" s="9"/>
      <c r="B767" s="9"/>
      <c r="C767" s="9"/>
      <c r="D767" s="9"/>
      <c r="E767" s="9"/>
      <c r="F767" s="9"/>
      <c r="G767" s="9"/>
      <c r="H767" s="50"/>
      <c r="I767" s="52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</row>
    <row r="768" spans="1:36" ht="15.75" customHeight="1" x14ac:dyDescent="0.3">
      <c r="A768" s="9"/>
      <c r="B768" s="9"/>
      <c r="C768" s="9"/>
      <c r="D768" s="9"/>
      <c r="E768" s="9"/>
      <c r="F768" s="9"/>
      <c r="G768" s="9"/>
      <c r="H768" s="50"/>
      <c r="I768" s="52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</row>
    <row r="769" spans="1:36" ht="15.75" customHeight="1" x14ac:dyDescent="0.3">
      <c r="A769" s="9"/>
      <c r="B769" s="9"/>
      <c r="C769" s="9"/>
      <c r="D769" s="9"/>
      <c r="E769" s="9"/>
      <c r="F769" s="9"/>
      <c r="G769" s="9"/>
      <c r="H769" s="50"/>
      <c r="I769" s="52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</row>
    <row r="770" spans="1:36" ht="15.75" customHeight="1" x14ac:dyDescent="0.3">
      <c r="A770" s="9"/>
      <c r="B770" s="9"/>
      <c r="C770" s="9"/>
      <c r="D770" s="9"/>
      <c r="E770" s="9"/>
      <c r="F770" s="9"/>
      <c r="G770" s="9"/>
      <c r="H770" s="50"/>
      <c r="I770" s="52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</row>
    <row r="771" spans="1:36" ht="15.75" customHeight="1" x14ac:dyDescent="0.3">
      <c r="A771" s="9"/>
      <c r="B771" s="9"/>
      <c r="C771" s="9"/>
      <c r="D771" s="9"/>
      <c r="E771" s="9"/>
      <c r="F771" s="9"/>
      <c r="G771" s="9"/>
      <c r="H771" s="50"/>
      <c r="I771" s="52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</row>
    <row r="772" spans="1:36" ht="15.75" customHeight="1" x14ac:dyDescent="0.3">
      <c r="A772" s="9"/>
      <c r="B772" s="9"/>
      <c r="C772" s="9"/>
      <c r="D772" s="9"/>
      <c r="E772" s="9"/>
      <c r="F772" s="9"/>
      <c r="G772" s="9"/>
      <c r="H772" s="50"/>
      <c r="I772" s="52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</row>
    <row r="773" spans="1:36" ht="15.75" customHeight="1" x14ac:dyDescent="0.3">
      <c r="A773" s="9"/>
      <c r="B773" s="9"/>
      <c r="C773" s="9"/>
      <c r="D773" s="9"/>
      <c r="E773" s="9"/>
      <c r="F773" s="9"/>
      <c r="G773" s="9"/>
      <c r="H773" s="50"/>
      <c r="I773" s="52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</row>
    <row r="774" spans="1:36" ht="15.75" customHeight="1" x14ac:dyDescent="0.3">
      <c r="A774" s="9"/>
      <c r="B774" s="9"/>
      <c r="C774" s="9"/>
      <c r="D774" s="9"/>
      <c r="E774" s="9"/>
      <c r="F774" s="9"/>
      <c r="G774" s="9"/>
      <c r="H774" s="50"/>
      <c r="I774" s="52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</row>
    <row r="775" spans="1:36" ht="15.75" customHeight="1" x14ac:dyDescent="0.3">
      <c r="A775" s="9"/>
      <c r="B775" s="9"/>
      <c r="C775" s="9"/>
      <c r="D775" s="9"/>
      <c r="E775" s="9"/>
      <c r="F775" s="9"/>
      <c r="G775" s="9"/>
      <c r="H775" s="50"/>
      <c r="I775" s="52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</row>
    <row r="776" spans="1:36" ht="15.75" customHeight="1" x14ac:dyDescent="0.3">
      <c r="A776" s="9"/>
      <c r="B776" s="9"/>
      <c r="C776" s="9"/>
      <c r="D776" s="9"/>
      <c r="E776" s="9"/>
      <c r="F776" s="9"/>
      <c r="G776" s="9"/>
      <c r="H776" s="50"/>
      <c r="I776" s="52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</row>
    <row r="777" spans="1:36" ht="15.75" customHeight="1" x14ac:dyDescent="0.3">
      <c r="A777" s="9"/>
      <c r="B777" s="9"/>
      <c r="C777" s="9"/>
      <c r="D777" s="9"/>
      <c r="E777" s="9"/>
      <c r="F777" s="9"/>
      <c r="G777" s="9"/>
      <c r="H777" s="50"/>
      <c r="I777" s="52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</row>
    <row r="778" spans="1:36" ht="15.75" customHeight="1" x14ac:dyDescent="0.3">
      <c r="A778" s="9"/>
      <c r="B778" s="9"/>
      <c r="C778" s="9"/>
      <c r="D778" s="9"/>
      <c r="E778" s="9"/>
      <c r="F778" s="9"/>
      <c r="G778" s="9"/>
      <c r="H778" s="50"/>
      <c r="I778" s="52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</row>
    <row r="779" spans="1:36" ht="15.75" customHeight="1" x14ac:dyDescent="0.3">
      <c r="A779" s="9"/>
      <c r="B779" s="9"/>
      <c r="C779" s="9"/>
      <c r="D779" s="9"/>
      <c r="E779" s="9"/>
      <c r="F779" s="9"/>
      <c r="G779" s="9"/>
      <c r="H779" s="50"/>
      <c r="I779" s="52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</row>
    <row r="780" spans="1:36" ht="15.75" customHeight="1" x14ac:dyDescent="0.3">
      <c r="A780" s="9"/>
      <c r="B780" s="9"/>
      <c r="C780" s="9"/>
      <c r="D780" s="9"/>
      <c r="E780" s="9"/>
      <c r="F780" s="9"/>
      <c r="G780" s="9"/>
      <c r="H780" s="50"/>
      <c r="I780" s="52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</row>
    <row r="781" spans="1:36" ht="15.75" customHeight="1" x14ac:dyDescent="0.3">
      <c r="A781" s="9"/>
      <c r="B781" s="9"/>
      <c r="C781" s="9"/>
      <c r="D781" s="9"/>
      <c r="E781" s="9"/>
      <c r="F781" s="9"/>
      <c r="G781" s="9"/>
      <c r="H781" s="50"/>
      <c r="I781" s="52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</row>
    <row r="782" spans="1:36" ht="15.75" customHeight="1" x14ac:dyDescent="0.3">
      <c r="A782" s="9"/>
      <c r="B782" s="9"/>
      <c r="C782" s="9"/>
      <c r="D782" s="9"/>
      <c r="E782" s="9"/>
      <c r="F782" s="9"/>
      <c r="G782" s="9"/>
      <c r="H782" s="50"/>
      <c r="I782" s="52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</row>
    <row r="783" spans="1:36" ht="15.75" customHeight="1" x14ac:dyDescent="0.3">
      <c r="A783" s="9"/>
      <c r="B783" s="9"/>
      <c r="C783" s="9"/>
      <c r="D783" s="9"/>
      <c r="E783" s="9"/>
      <c r="F783" s="9"/>
      <c r="G783" s="9"/>
      <c r="H783" s="50"/>
      <c r="I783" s="52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</row>
    <row r="784" spans="1:36" ht="15.75" customHeight="1" x14ac:dyDescent="0.3">
      <c r="A784" s="9"/>
      <c r="B784" s="9"/>
      <c r="C784" s="9"/>
      <c r="D784" s="9"/>
      <c r="E784" s="9"/>
      <c r="F784" s="9"/>
      <c r="G784" s="9"/>
      <c r="H784" s="50"/>
      <c r="I784" s="52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</row>
    <row r="785" spans="1:36" ht="15.75" customHeight="1" x14ac:dyDescent="0.3">
      <c r="A785" s="9"/>
      <c r="B785" s="9"/>
      <c r="C785" s="9"/>
      <c r="D785" s="9"/>
      <c r="E785" s="9"/>
      <c r="F785" s="9"/>
      <c r="G785" s="9"/>
      <c r="H785" s="50"/>
      <c r="I785" s="52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</row>
    <row r="786" spans="1:36" ht="15.75" customHeight="1" x14ac:dyDescent="0.3">
      <c r="A786" s="9"/>
      <c r="B786" s="9"/>
      <c r="C786" s="9"/>
      <c r="D786" s="9"/>
      <c r="E786" s="9"/>
      <c r="F786" s="9"/>
      <c r="G786" s="9"/>
      <c r="H786" s="50"/>
      <c r="I786" s="52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</row>
    <row r="787" spans="1:36" ht="15.75" customHeight="1" x14ac:dyDescent="0.3">
      <c r="A787" s="9"/>
      <c r="B787" s="9"/>
      <c r="C787" s="9"/>
      <c r="D787" s="9"/>
      <c r="E787" s="9"/>
      <c r="F787" s="9"/>
      <c r="G787" s="9"/>
      <c r="H787" s="50"/>
      <c r="I787" s="52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</row>
    <row r="788" spans="1:36" ht="15.75" customHeight="1" x14ac:dyDescent="0.3">
      <c r="A788" s="9"/>
      <c r="B788" s="9"/>
      <c r="C788" s="9"/>
      <c r="D788" s="9"/>
      <c r="E788" s="9"/>
      <c r="F788" s="9"/>
      <c r="G788" s="9"/>
      <c r="H788" s="50"/>
      <c r="I788" s="52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</row>
    <row r="789" spans="1:36" ht="15.75" customHeight="1" x14ac:dyDescent="0.3">
      <c r="A789" s="9"/>
      <c r="B789" s="9"/>
      <c r="C789" s="9"/>
      <c r="D789" s="9"/>
      <c r="E789" s="9"/>
      <c r="F789" s="9"/>
      <c r="G789" s="9"/>
      <c r="H789" s="50"/>
      <c r="I789" s="52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</row>
    <row r="790" spans="1:36" ht="15.75" customHeight="1" x14ac:dyDescent="0.3">
      <c r="A790" s="9"/>
      <c r="B790" s="9"/>
      <c r="C790" s="9"/>
      <c r="D790" s="9"/>
      <c r="E790" s="9"/>
      <c r="F790" s="9"/>
      <c r="G790" s="9"/>
      <c r="H790" s="50"/>
      <c r="I790" s="52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</row>
    <row r="791" spans="1:36" ht="15.75" customHeight="1" x14ac:dyDescent="0.3">
      <c r="A791" s="9"/>
      <c r="B791" s="9"/>
      <c r="C791" s="9"/>
      <c r="D791" s="9"/>
      <c r="E791" s="9"/>
      <c r="F791" s="9"/>
      <c r="G791" s="9"/>
      <c r="H791" s="50"/>
      <c r="I791" s="52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</row>
    <row r="792" spans="1:36" ht="15.75" customHeight="1" x14ac:dyDescent="0.3">
      <c r="A792" s="9"/>
      <c r="B792" s="9"/>
      <c r="C792" s="9"/>
      <c r="D792" s="9"/>
      <c r="E792" s="9"/>
      <c r="F792" s="9"/>
      <c r="G792" s="9"/>
      <c r="H792" s="50"/>
      <c r="I792" s="52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</row>
    <row r="793" spans="1:36" ht="15.75" customHeight="1" x14ac:dyDescent="0.3">
      <c r="A793" s="9"/>
      <c r="B793" s="9"/>
      <c r="C793" s="9"/>
      <c r="D793" s="9"/>
      <c r="E793" s="9"/>
      <c r="F793" s="9"/>
      <c r="G793" s="9"/>
      <c r="H793" s="50"/>
      <c r="I793" s="52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</row>
    <row r="794" spans="1:36" ht="15.75" customHeight="1" x14ac:dyDescent="0.3">
      <c r="A794" s="9"/>
      <c r="B794" s="9"/>
      <c r="C794" s="9"/>
      <c r="D794" s="9"/>
      <c r="E794" s="9"/>
      <c r="F794" s="9"/>
      <c r="G794" s="9"/>
      <c r="H794" s="50"/>
      <c r="I794" s="52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</row>
    <row r="795" spans="1:36" ht="15.75" customHeight="1" x14ac:dyDescent="0.3">
      <c r="A795" s="9"/>
      <c r="B795" s="9"/>
      <c r="C795" s="9"/>
      <c r="D795" s="9"/>
      <c r="E795" s="9"/>
      <c r="F795" s="9"/>
      <c r="G795" s="9"/>
      <c r="H795" s="50"/>
      <c r="I795" s="52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</row>
    <row r="796" spans="1:36" ht="15.75" customHeight="1" x14ac:dyDescent="0.3">
      <c r="A796" s="9"/>
      <c r="B796" s="9"/>
      <c r="C796" s="9"/>
      <c r="D796" s="9"/>
      <c r="E796" s="9"/>
      <c r="F796" s="9"/>
      <c r="G796" s="9"/>
      <c r="H796" s="50"/>
      <c r="I796" s="52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</row>
    <row r="797" spans="1:36" ht="15.75" customHeight="1" x14ac:dyDescent="0.3">
      <c r="A797" s="9"/>
      <c r="B797" s="9"/>
      <c r="C797" s="9"/>
      <c r="D797" s="9"/>
      <c r="E797" s="9"/>
      <c r="F797" s="9"/>
      <c r="G797" s="9"/>
      <c r="H797" s="50"/>
      <c r="I797" s="52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</row>
    <row r="798" spans="1:36" ht="15.75" customHeight="1" x14ac:dyDescent="0.3">
      <c r="A798" s="9"/>
      <c r="B798" s="9"/>
      <c r="C798" s="9"/>
      <c r="D798" s="9"/>
      <c r="E798" s="9"/>
      <c r="F798" s="9"/>
      <c r="G798" s="9"/>
      <c r="H798" s="50"/>
      <c r="I798" s="52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</row>
    <row r="799" spans="1:36" ht="15.75" customHeight="1" x14ac:dyDescent="0.3">
      <c r="A799" s="9"/>
      <c r="B799" s="9"/>
      <c r="C799" s="9"/>
      <c r="D799" s="9"/>
      <c r="E799" s="9"/>
      <c r="F799" s="9"/>
      <c r="G799" s="9"/>
      <c r="H799" s="50"/>
      <c r="I799" s="52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</row>
    <row r="800" spans="1:36" ht="15.75" customHeight="1" x14ac:dyDescent="0.3">
      <c r="A800" s="9"/>
      <c r="B800" s="9"/>
      <c r="C800" s="9"/>
      <c r="D800" s="9"/>
      <c r="E800" s="9"/>
      <c r="F800" s="9"/>
      <c r="G800" s="9"/>
      <c r="H800" s="50"/>
      <c r="I800" s="52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</row>
    <row r="801" spans="1:36" ht="15.75" customHeight="1" x14ac:dyDescent="0.3">
      <c r="A801" s="9"/>
      <c r="B801" s="9"/>
      <c r="C801" s="9"/>
      <c r="D801" s="9"/>
      <c r="E801" s="9"/>
      <c r="F801" s="9"/>
      <c r="G801" s="9"/>
      <c r="H801" s="50"/>
      <c r="I801" s="52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</row>
    <row r="802" spans="1:36" ht="15.75" customHeight="1" x14ac:dyDescent="0.3">
      <c r="A802" s="9"/>
      <c r="B802" s="9"/>
      <c r="C802" s="9"/>
      <c r="D802" s="9"/>
      <c r="E802" s="9"/>
      <c r="F802" s="9"/>
      <c r="G802" s="9"/>
      <c r="H802" s="50"/>
      <c r="I802" s="52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</row>
    <row r="803" spans="1:36" ht="15.75" customHeight="1" x14ac:dyDescent="0.3">
      <c r="A803" s="9"/>
      <c r="B803" s="9"/>
      <c r="C803" s="9"/>
      <c r="D803" s="9"/>
      <c r="E803" s="9"/>
      <c r="F803" s="9"/>
      <c r="G803" s="9"/>
      <c r="H803" s="50"/>
      <c r="I803" s="52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</row>
    <row r="804" spans="1:36" ht="15.75" customHeight="1" x14ac:dyDescent="0.3">
      <c r="A804" s="9"/>
      <c r="B804" s="9"/>
      <c r="C804" s="9"/>
      <c r="D804" s="9"/>
      <c r="E804" s="9"/>
      <c r="F804" s="9"/>
      <c r="G804" s="9"/>
      <c r="H804" s="50"/>
      <c r="I804" s="52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</row>
    <row r="805" spans="1:36" ht="15.75" customHeight="1" x14ac:dyDescent="0.3">
      <c r="A805" s="9"/>
      <c r="B805" s="9"/>
      <c r="C805" s="9"/>
      <c r="D805" s="9"/>
      <c r="E805" s="9"/>
      <c r="F805" s="9"/>
      <c r="G805" s="9"/>
      <c r="H805" s="50"/>
      <c r="I805" s="52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</row>
    <row r="806" spans="1:36" ht="15.75" customHeight="1" x14ac:dyDescent="0.3">
      <c r="A806" s="9"/>
      <c r="B806" s="9"/>
      <c r="C806" s="9"/>
      <c r="D806" s="9"/>
      <c r="E806" s="9"/>
      <c r="F806" s="9"/>
      <c r="G806" s="9"/>
      <c r="H806" s="50"/>
      <c r="I806" s="52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</row>
    <row r="807" spans="1:36" ht="15.75" customHeight="1" x14ac:dyDescent="0.3">
      <c r="A807" s="9"/>
      <c r="B807" s="9"/>
      <c r="C807" s="9"/>
      <c r="D807" s="9"/>
      <c r="E807" s="9"/>
      <c r="F807" s="9"/>
      <c r="G807" s="9"/>
      <c r="H807" s="50"/>
      <c r="I807" s="52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</row>
    <row r="808" spans="1:36" ht="15.75" customHeight="1" x14ac:dyDescent="0.3">
      <c r="A808" s="9"/>
      <c r="B808" s="9"/>
      <c r="C808" s="9"/>
      <c r="D808" s="9"/>
      <c r="E808" s="9"/>
      <c r="F808" s="9"/>
      <c r="G808" s="9"/>
      <c r="H808" s="50"/>
      <c r="I808" s="52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</row>
    <row r="809" spans="1:36" ht="15.75" customHeight="1" x14ac:dyDescent="0.3">
      <c r="A809" s="9"/>
      <c r="B809" s="9"/>
      <c r="C809" s="9"/>
      <c r="D809" s="9"/>
      <c r="E809" s="9"/>
      <c r="F809" s="9"/>
      <c r="G809" s="9"/>
      <c r="H809" s="50"/>
      <c r="I809" s="52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</row>
    <row r="810" spans="1:36" ht="15.75" customHeight="1" x14ac:dyDescent="0.3">
      <c r="A810" s="9"/>
      <c r="B810" s="9"/>
      <c r="C810" s="9"/>
      <c r="D810" s="9"/>
      <c r="E810" s="9"/>
      <c r="F810" s="9"/>
      <c r="G810" s="9"/>
      <c r="H810" s="50"/>
      <c r="I810" s="52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</row>
    <row r="811" spans="1:36" ht="15.75" customHeight="1" x14ac:dyDescent="0.3">
      <c r="A811" s="9"/>
      <c r="B811" s="9"/>
      <c r="C811" s="9"/>
      <c r="D811" s="9"/>
      <c r="E811" s="9"/>
      <c r="F811" s="9"/>
      <c r="G811" s="9"/>
      <c r="H811" s="50"/>
      <c r="I811" s="52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</row>
    <row r="812" spans="1:36" ht="15.75" customHeight="1" x14ac:dyDescent="0.3">
      <c r="A812" s="9"/>
      <c r="B812" s="9"/>
      <c r="C812" s="9"/>
      <c r="D812" s="9"/>
      <c r="E812" s="9"/>
      <c r="F812" s="9"/>
      <c r="G812" s="9"/>
      <c r="H812" s="50"/>
      <c r="I812" s="52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</row>
    <row r="813" spans="1:36" ht="15.75" customHeight="1" x14ac:dyDescent="0.3">
      <c r="A813" s="9"/>
      <c r="B813" s="9"/>
      <c r="C813" s="9"/>
      <c r="D813" s="9"/>
      <c r="E813" s="9"/>
      <c r="F813" s="9"/>
      <c r="G813" s="9"/>
      <c r="H813" s="50"/>
      <c r="I813" s="52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</row>
    <row r="814" spans="1:36" ht="15.75" customHeight="1" x14ac:dyDescent="0.3">
      <c r="A814" s="9"/>
      <c r="B814" s="9"/>
      <c r="C814" s="9"/>
      <c r="D814" s="9"/>
      <c r="E814" s="9"/>
      <c r="F814" s="9"/>
      <c r="G814" s="9"/>
      <c r="H814" s="50"/>
      <c r="I814" s="52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</row>
    <row r="815" spans="1:36" ht="15.75" customHeight="1" x14ac:dyDescent="0.3">
      <c r="A815" s="9"/>
      <c r="B815" s="9"/>
      <c r="C815" s="9"/>
      <c r="D815" s="9"/>
      <c r="E815" s="9"/>
      <c r="F815" s="9"/>
      <c r="G815" s="9"/>
      <c r="H815" s="50"/>
      <c r="I815" s="52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</row>
    <row r="816" spans="1:36" ht="15.75" customHeight="1" x14ac:dyDescent="0.3">
      <c r="A816" s="9"/>
      <c r="B816" s="9"/>
      <c r="C816" s="9"/>
      <c r="D816" s="9"/>
      <c r="E816" s="9"/>
      <c r="F816" s="9"/>
      <c r="G816" s="9"/>
      <c r="H816" s="50"/>
      <c r="I816" s="52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</row>
    <row r="817" spans="1:36" ht="15.75" customHeight="1" x14ac:dyDescent="0.3">
      <c r="A817" s="9"/>
      <c r="B817" s="9"/>
      <c r="C817" s="9"/>
      <c r="D817" s="9"/>
      <c r="E817" s="9"/>
      <c r="F817" s="9"/>
      <c r="G817" s="9"/>
      <c r="H817" s="50"/>
      <c r="I817" s="52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</row>
    <row r="818" spans="1:36" ht="15.75" customHeight="1" x14ac:dyDescent="0.3">
      <c r="A818" s="9"/>
      <c r="B818" s="9"/>
      <c r="C818" s="9"/>
      <c r="D818" s="9"/>
      <c r="E818" s="9"/>
      <c r="F818" s="9"/>
      <c r="G818" s="9"/>
      <c r="H818" s="50"/>
      <c r="I818" s="52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</row>
    <row r="819" spans="1:36" ht="15.75" customHeight="1" x14ac:dyDescent="0.3">
      <c r="A819" s="9"/>
      <c r="B819" s="9"/>
      <c r="C819" s="9"/>
      <c r="D819" s="9"/>
      <c r="E819" s="9"/>
      <c r="F819" s="9"/>
      <c r="G819" s="9"/>
      <c r="H819" s="50"/>
      <c r="I819" s="52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</row>
    <row r="820" spans="1:36" ht="15.75" customHeight="1" x14ac:dyDescent="0.3">
      <c r="A820" s="9"/>
      <c r="B820" s="9"/>
      <c r="C820" s="9"/>
      <c r="D820" s="9"/>
      <c r="E820" s="9"/>
      <c r="F820" s="9"/>
      <c r="G820" s="9"/>
      <c r="H820" s="50"/>
      <c r="I820" s="52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</row>
    <row r="821" spans="1:36" ht="15.75" customHeight="1" x14ac:dyDescent="0.3">
      <c r="A821" s="9"/>
      <c r="B821" s="9"/>
      <c r="C821" s="9"/>
      <c r="D821" s="9"/>
      <c r="E821" s="9"/>
      <c r="F821" s="9"/>
      <c r="G821" s="9"/>
      <c r="H821" s="50"/>
      <c r="I821" s="52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</row>
    <row r="822" spans="1:36" ht="15.75" customHeight="1" x14ac:dyDescent="0.3">
      <c r="A822" s="9"/>
      <c r="B822" s="9"/>
      <c r="C822" s="9"/>
      <c r="D822" s="9"/>
      <c r="E822" s="9"/>
      <c r="F822" s="9"/>
      <c r="G822" s="9"/>
      <c r="H822" s="50"/>
      <c r="I822" s="52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</row>
    <row r="823" spans="1:36" ht="15.75" customHeight="1" x14ac:dyDescent="0.3">
      <c r="A823" s="9"/>
      <c r="B823" s="9"/>
      <c r="C823" s="9"/>
      <c r="D823" s="9"/>
      <c r="E823" s="9"/>
      <c r="F823" s="9"/>
      <c r="G823" s="9"/>
      <c r="H823" s="50"/>
      <c r="I823" s="52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</row>
    <row r="824" spans="1:36" ht="15.75" customHeight="1" x14ac:dyDescent="0.3">
      <c r="A824" s="9"/>
      <c r="B824" s="9"/>
      <c r="C824" s="9"/>
      <c r="D824" s="9"/>
      <c r="E824" s="9"/>
      <c r="F824" s="9"/>
      <c r="G824" s="9"/>
      <c r="H824" s="50"/>
      <c r="I824" s="52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</row>
    <row r="825" spans="1:36" ht="15.75" customHeight="1" x14ac:dyDescent="0.3">
      <c r="A825" s="9"/>
      <c r="B825" s="9"/>
      <c r="C825" s="9"/>
      <c r="D825" s="9"/>
      <c r="E825" s="9"/>
      <c r="F825" s="9"/>
      <c r="G825" s="9"/>
      <c r="H825" s="50"/>
      <c r="I825" s="52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</row>
    <row r="826" spans="1:36" ht="15.75" customHeight="1" x14ac:dyDescent="0.3">
      <c r="A826" s="9"/>
      <c r="B826" s="9"/>
      <c r="C826" s="9"/>
      <c r="D826" s="9"/>
      <c r="E826" s="9"/>
      <c r="F826" s="9"/>
      <c r="G826" s="9"/>
      <c r="H826" s="50"/>
      <c r="I826" s="52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</row>
    <row r="827" spans="1:36" ht="15.75" customHeight="1" x14ac:dyDescent="0.3">
      <c r="A827" s="9"/>
      <c r="B827" s="9"/>
      <c r="C827" s="9"/>
      <c r="D827" s="9"/>
      <c r="E827" s="9"/>
      <c r="F827" s="9"/>
      <c r="G827" s="9"/>
      <c r="H827" s="50"/>
      <c r="I827" s="52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</row>
    <row r="828" spans="1:36" ht="15.75" customHeight="1" x14ac:dyDescent="0.3">
      <c r="A828" s="9"/>
      <c r="B828" s="9"/>
      <c r="C828" s="9"/>
      <c r="D828" s="9"/>
      <c r="E828" s="9"/>
      <c r="F828" s="9"/>
      <c r="G828" s="9"/>
      <c r="H828" s="50"/>
      <c r="I828" s="52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</row>
    <row r="829" spans="1:36" ht="15.75" customHeight="1" x14ac:dyDescent="0.3">
      <c r="A829" s="9"/>
      <c r="B829" s="9"/>
      <c r="C829" s="9"/>
      <c r="D829" s="9"/>
      <c r="E829" s="9"/>
      <c r="F829" s="9"/>
      <c r="G829" s="9"/>
      <c r="H829" s="50"/>
      <c r="I829" s="52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</row>
    <row r="830" spans="1:36" ht="15.75" customHeight="1" x14ac:dyDescent="0.3">
      <c r="A830" s="9"/>
      <c r="B830" s="9"/>
      <c r="C830" s="9"/>
      <c r="D830" s="9"/>
      <c r="E830" s="9"/>
      <c r="F830" s="9"/>
      <c r="G830" s="9"/>
      <c r="H830" s="50"/>
      <c r="I830" s="52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</row>
    <row r="831" spans="1:36" ht="15.75" customHeight="1" x14ac:dyDescent="0.3">
      <c r="A831" s="9"/>
      <c r="B831" s="9"/>
      <c r="C831" s="9"/>
      <c r="D831" s="9"/>
      <c r="E831" s="9"/>
      <c r="F831" s="9"/>
      <c r="G831" s="9"/>
      <c r="H831" s="50"/>
      <c r="I831" s="52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</row>
    <row r="832" spans="1:36" ht="15.75" customHeight="1" x14ac:dyDescent="0.3">
      <c r="A832" s="9"/>
      <c r="B832" s="9"/>
      <c r="C832" s="9"/>
      <c r="D832" s="9"/>
      <c r="E832" s="9"/>
      <c r="F832" s="9"/>
      <c r="G832" s="9"/>
      <c r="H832" s="50"/>
      <c r="I832" s="52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</row>
    <row r="833" spans="1:36" ht="15.75" customHeight="1" x14ac:dyDescent="0.3">
      <c r="A833" s="9"/>
      <c r="B833" s="9"/>
      <c r="C833" s="9"/>
      <c r="D833" s="9"/>
      <c r="E833" s="9"/>
      <c r="F833" s="9"/>
      <c r="G833" s="9"/>
      <c r="H833" s="50"/>
      <c r="I833" s="52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</row>
    <row r="834" spans="1:36" ht="15.75" customHeight="1" x14ac:dyDescent="0.3">
      <c r="A834" s="9"/>
      <c r="B834" s="9"/>
      <c r="C834" s="9"/>
      <c r="D834" s="9"/>
      <c r="E834" s="9"/>
      <c r="F834" s="9"/>
      <c r="G834" s="9"/>
      <c r="H834" s="50"/>
      <c r="I834" s="52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</row>
    <row r="835" spans="1:36" ht="15.75" customHeight="1" x14ac:dyDescent="0.3">
      <c r="A835" s="9"/>
      <c r="B835" s="9"/>
      <c r="C835" s="9"/>
      <c r="D835" s="9"/>
      <c r="E835" s="9"/>
      <c r="F835" s="9"/>
      <c r="G835" s="9"/>
      <c r="H835" s="50"/>
      <c r="I835" s="52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</row>
    <row r="836" spans="1:36" ht="15.75" customHeight="1" x14ac:dyDescent="0.3">
      <c r="A836" s="9"/>
      <c r="B836" s="9"/>
      <c r="C836" s="9"/>
      <c r="D836" s="9"/>
      <c r="E836" s="9"/>
      <c r="F836" s="9"/>
      <c r="G836" s="9"/>
      <c r="H836" s="50"/>
      <c r="I836" s="52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</row>
    <row r="837" spans="1:36" ht="15.75" customHeight="1" x14ac:dyDescent="0.3">
      <c r="A837" s="9"/>
      <c r="B837" s="9"/>
      <c r="C837" s="9"/>
      <c r="D837" s="9"/>
      <c r="E837" s="9"/>
      <c r="F837" s="9"/>
      <c r="G837" s="9"/>
      <c r="H837" s="50"/>
      <c r="I837" s="52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</row>
    <row r="838" spans="1:36" ht="15.75" customHeight="1" x14ac:dyDescent="0.3">
      <c r="A838" s="9"/>
      <c r="B838" s="9"/>
      <c r="C838" s="9"/>
      <c r="D838" s="9"/>
      <c r="E838" s="9"/>
      <c r="F838" s="9"/>
      <c r="G838" s="9"/>
      <c r="H838" s="50"/>
      <c r="I838" s="52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</row>
    <row r="839" spans="1:36" ht="15.75" customHeight="1" x14ac:dyDescent="0.3">
      <c r="A839" s="9"/>
      <c r="B839" s="9"/>
      <c r="C839" s="9"/>
      <c r="D839" s="9"/>
      <c r="E839" s="9"/>
      <c r="F839" s="9"/>
      <c r="G839" s="9"/>
      <c r="H839" s="50"/>
      <c r="I839" s="52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</row>
    <row r="840" spans="1:36" ht="15.75" customHeight="1" x14ac:dyDescent="0.3">
      <c r="A840" s="9"/>
      <c r="B840" s="9"/>
      <c r="C840" s="9"/>
      <c r="D840" s="9"/>
      <c r="E840" s="9"/>
      <c r="F840" s="9"/>
      <c r="G840" s="9"/>
      <c r="H840" s="50"/>
      <c r="I840" s="52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</row>
    <row r="841" spans="1:36" ht="15.75" customHeight="1" x14ac:dyDescent="0.3">
      <c r="A841" s="9"/>
      <c r="B841" s="9"/>
      <c r="C841" s="9"/>
      <c r="D841" s="9"/>
      <c r="E841" s="9"/>
      <c r="F841" s="9"/>
      <c r="G841" s="9"/>
      <c r="H841" s="50"/>
      <c r="I841" s="52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</row>
    <row r="842" spans="1:36" ht="15.75" customHeight="1" x14ac:dyDescent="0.3">
      <c r="A842" s="9"/>
      <c r="B842" s="9"/>
      <c r="C842" s="9"/>
      <c r="D842" s="9"/>
      <c r="E842" s="9"/>
      <c r="F842" s="9"/>
      <c r="G842" s="9"/>
      <c r="H842" s="50"/>
      <c r="I842" s="52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</row>
    <row r="843" spans="1:36" ht="15.75" customHeight="1" x14ac:dyDescent="0.3">
      <c r="A843" s="9"/>
      <c r="B843" s="9"/>
      <c r="C843" s="9"/>
      <c r="D843" s="9"/>
      <c r="E843" s="9"/>
      <c r="F843" s="9"/>
      <c r="G843" s="9"/>
      <c r="H843" s="50"/>
      <c r="I843" s="52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</row>
    <row r="844" spans="1:36" ht="15.75" customHeight="1" x14ac:dyDescent="0.3">
      <c r="A844" s="9"/>
      <c r="B844" s="9"/>
      <c r="C844" s="9"/>
      <c r="D844" s="9"/>
      <c r="E844" s="9"/>
      <c r="F844" s="9"/>
      <c r="G844" s="9"/>
      <c r="H844" s="50"/>
      <c r="I844" s="52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</row>
    <row r="845" spans="1:36" ht="15.75" customHeight="1" x14ac:dyDescent="0.3">
      <c r="A845" s="9"/>
      <c r="B845" s="9"/>
      <c r="C845" s="9"/>
      <c r="D845" s="9"/>
      <c r="E845" s="9"/>
      <c r="F845" s="9"/>
      <c r="G845" s="9"/>
      <c r="H845" s="50"/>
      <c r="I845" s="52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</row>
    <row r="846" spans="1:36" ht="15.75" customHeight="1" x14ac:dyDescent="0.3">
      <c r="A846" s="9"/>
      <c r="B846" s="9"/>
      <c r="C846" s="9"/>
      <c r="D846" s="9"/>
      <c r="E846" s="9"/>
      <c r="F846" s="9"/>
      <c r="G846" s="9"/>
      <c r="H846" s="50"/>
      <c r="I846" s="52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</row>
    <row r="847" spans="1:36" ht="15.75" customHeight="1" x14ac:dyDescent="0.3">
      <c r="A847" s="9"/>
      <c r="B847" s="9"/>
      <c r="C847" s="9"/>
      <c r="D847" s="9"/>
      <c r="E847" s="9"/>
      <c r="F847" s="9"/>
      <c r="G847" s="9"/>
      <c r="H847" s="50"/>
      <c r="I847" s="52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</row>
    <row r="848" spans="1:36" ht="15.75" customHeight="1" x14ac:dyDescent="0.3">
      <c r="A848" s="9"/>
      <c r="B848" s="9"/>
      <c r="C848" s="9"/>
      <c r="D848" s="9"/>
      <c r="E848" s="9"/>
      <c r="F848" s="9"/>
      <c r="G848" s="9"/>
      <c r="H848" s="50"/>
      <c r="I848" s="52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</row>
    <row r="849" spans="1:36" ht="15.75" customHeight="1" x14ac:dyDescent="0.3">
      <c r="A849" s="9"/>
      <c r="B849" s="9"/>
      <c r="C849" s="9"/>
      <c r="D849" s="9"/>
      <c r="E849" s="9"/>
      <c r="F849" s="9"/>
      <c r="G849" s="9"/>
      <c r="H849" s="50"/>
      <c r="I849" s="52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</row>
    <row r="850" spans="1:36" ht="15.75" customHeight="1" x14ac:dyDescent="0.3">
      <c r="A850" s="9"/>
      <c r="B850" s="9"/>
      <c r="C850" s="9"/>
      <c r="D850" s="9"/>
      <c r="E850" s="9"/>
      <c r="F850" s="9"/>
      <c r="G850" s="9"/>
      <c r="H850" s="50"/>
      <c r="I850" s="52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</row>
    <row r="851" spans="1:36" ht="15.75" customHeight="1" x14ac:dyDescent="0.3">
      <c r="A851" s="9"/>
      <c r="B851" s="9"/>
      <c r="C851" s="9"/>
      <c r="D851" s="9"/>
      <c r="E851" s="9"/>
      <c r="F851" s="9"/>
      <c r="G851" s="9"/>
      <c r="H851" s="50"/>
      <c r="I851" s="52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</row>
    <row r="852" spans="1:36" ht="15.75" customHeight="1" x14ac:dyDescent="0.3">
      <c r="A852" s="9"/>
      <c r="B852" s="9"/>
      <c r="C852" s="9"/>
      <c r="D852" s="9"/>
      <c r="E852" s="9"/>
      <c r="F852" s="9"/>
      <c r="G852" s="9"/>
      <c r="H852" s="50"/>
      <c r="I852" s="52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</row>
    <row r="853" spans="1:36" ht="15.75" customHeight="1" x14ac:dyDescent="0.3">
      <c r="A853" s="9"/>
      <c r="B853" s="9"/>
      <c r="C853" s="9"/>
      <c r="D853" s="9"/>
      <c r="E853" s="9"/>
      <c r="F853" s="9"/>
      <c r="G853" s="9"/>
      <c r="H853" s="50"/>
      <c r="I853" s="52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</row>
    <row r="854" spans="1:36" ht="15.75" customHeight="1" x14ac:dyDescent="0.3">
      <c r="A854" s="9"/>
      <c r="B854" s="9"/>
      <c r="C854" s="9"/>
      <c r="D854" s="9"/>
      <c r="E854" s="9"/>
      <c r="F854" s="9"/>
      <c r="G854" s="9"/>
      <c r="H854" s="50"/>
      <c r="I854" s="52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</row>
    <row r="855" spans="1:36" ht="15.75" customHeight="1" x14ac:dyDescent="0.3">
      <c r="A855" s="9"/>
      <c r="B855" s="9"/>
      <c r="C855" s="9"/>
      <c r="D855" s="9"/>
      <c r="E855" s="9"/>
      <c r="F855" s="9"/>
      <c r="G855" s="9"/>
      <c r="H855" s="50"/>
      <c r="I855" s="52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</row>
    <row r="856" spans="1:36" ht="15.75" customHeight="1" x14ac:dyDescent="0.3">
      <c r="A856" s="9"/>
      <c r="B856" s="9"/>
      <c r="C856" s="9"/>
      <c r="D856" s="9"/>
      <c r="E856" s="9"/>
      <c r="F856" s="9"/>
      <c r="G856" s="9"/>
      <c r="H856" s="50"/>
      <c r="I856" s="52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</row>
    <row r="857" spans="1:36" ht="15.75" customHeight="1" x14ac:dyDescent="0.3">
      <c r="A857" s="9"/>
      <c r="B857" s="9"/>
      <c r="C857" s="9"/>
      <c r="D857" s="9"/>
      <c r="E857" s="9"/>
      <c r="F857" s="9"/>
      <c r="G857" s="9"/>
      <c r="H857" s="50"/>
      <c r="I857" s="52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</row>
    <row r="858" spans="1:36" ht="15.75" customHeight="1" x14ac:dyDescent="0.3">
      <c r="A858" s="9"/>
      <c r="B858" s="9"/>
      <c r="C858" s="9"/>
      <c r="D858" s="9"/>
      <c r="E858" s="9"/>
      <c r="F858" s="9"/>
      <c r="G858" s="9"/>
      <c r="H858" s="50"/>
      <c r="I858" s="52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</row>
    <row r="859" spans="1:36" ht="15.75" customHeight="1" x14ac:dyDescent="0.3">
      <c r="A859" s="9"/>
      <c r="B859" s="9"/>
      <c r="C859" s="9"/>
      <c r="D859" s="9"/>
      <c r="E859" s="9"/>
      <c r="F859" s="9"/>
      <c r="G859" s="9"/>
      <c r="H859" s="50"/>
      <c r="I859" s="52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</row>
    <row r="860" spans="1:36" ht="15.75" customHeight="1" x14ac:dyDescent="0.3">
      <c r="A860" s="9"/>
      <c r="B860" s="9"/>
      <c r="C860" s="9"/>
      <c r="D860" s="9"/>
      <c r="E860" s="9"/>
      <c r="F860" s="9"/>
      <c r="G860" s="9"/>
      <c r="H860" s="50"/>
      <c r="I860" s="52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</row>
    <row r="861" spans="1:36" ht="15.75" customHeight="1" x14ac:dyDescent="0.3">
      <c r="A861" s="9"/>
      <c r="B861" s="9"/>
      <c r="C861" s="9"/>
      <c r="D861" s="9"/>
      <c r="E861" s="9"/>
      <c r="F861" s="9"/>
      <c r="G861" s="9"/>
      <c r="H861" s="50"/>
      <c r="I861" s="52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</row>
    <row r="862" spans="1:36" ht="15.75" customHeight="1" x14ac:dyDescent="0.3">
      <c r="A862" s="9"/>
      <c r="B862" s="9"/>
      <c r="C862" s="9"/>
      <c r="D862" s="9"/>
      <c r="E862" s="9"/>
      <c r="F862" s="9"/>
      <c r="G862" s="9"/>
      <c r="H862" s="50"/>
      <c r="I862" s="52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</row>
    <row r="863" spans="1:36" ht="15.75" customHeight="1" x14ac:dyDescent="0.3">
      <c r="A863" s="9"/>
      <c r="B863" s="9"/>
      <c r="C863" s="9"/>
      <c r="D863" s="9"/>
      <c r="E863" s="9"/>
      <c r="F863" s="9"/>
      <c r="G863" s="9"/>
      <c r="H863" s="50"/>
      <c r="I863" s="52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</row>
    <row r="864" spans="1:36" ht="15.75" customHeight="1" x14ac:dyDescent="0.3">
      <c r="A864" s="9"/>
      <c r="B864" s="9"/>
      <c r="C864" s="9"/>
      <c r="D864" s="9"/>
      <c r="E864" s="9"/>
      <c r="F864" s="9"/>
      <c r="G864" s="9"/>
      <c r="H864" s="50"/>
      <c r="I864" s="52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</row>
    <row r="865" spans="1:36" ht="15.75" customHeight="1" x14ac:dyDescent="0.3">
      <c r="A865" s="9"/>
      <c r="B865" s="9"/>
      <c r="C865" s="9"/>
      <c r="D865" s="9"/>
      <c r="E865" s="9"/>
      <c r="F865" s="9"/>
      <c r="G865" s="9"/>
      <c r="H865" s="50"/>
      <c r="I865" s="52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</row>
    <row r="866" spans="1:36" ht="15.75" customHeight="1" x14ac:dyDescent="0.3">
      <c r="A866" s="9"/>
      <c r="B866" s="9"/>
      <c r="C866" s="9"/>
      <c r="D866" s="9"/>
      <c r="E866" s="9"/>
      <c r="F866" s="9"/>
      <c r="G866" s="9"/>
      <c r="H866" s="50"/>
      <c r="I866" s="52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</row>
    <row r="867" spans="1:36" ht="15.75" customHeight="1" x14ac:dyDescent="0.3">
      <c r="A867" s="9"/>
      <c r="B867" s="9"/>
      <c r="C867" s="9"/>
      <c r="D867" s="9"/>
      <c r="E867" s="9"/>
      <c r="F867" s="9"/>
      <c r="G867" s="9"/>
      <c r="H867" s="50"/>
      <c r="I867" s="52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</row>
    <row r="868" spans="1:36" ht="15.75" customHeight="1" x14ac:dyDescent="0.3">
      <c r="A868" s="9"/>
      <c r="B868" s="9"/>
      <c r="C868" s="9"/>
      <c r="D868" s="9"/>
      <c r="E868" s="9"/>
      <c r="F868" s="9"/>
      <c r="G868" s="9"/>
      <c r="H868" s="50"/>
      <c r="I868" s="52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</row>
    <row r="869" spans="1:36" ht="15.75" customHeight="1" x14ac:dyDescent="0.3">
      <c r="A869" s="9"/>
      <c r="B869" s="9"/>
      <c r="C869" s="9"/>
      <c r="D869" s="9"/>
      <c r="E869" s="9"/>
      <c r="F869" s="9"/>
      <c r="G869" s="9"/>
      <c r="H869" s="50"/>
      <c r="I869" s="52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</row>
    <row r="870" spans="1:36" ht="15.75" customHeight="1" x14ac:dyDescent="0.3">
      <c r="A870" s="9"/>
      <c r="B870" s="9"/>
      <c r="C870" s="9"/>
      <c r="D870" s="9"/>
      <c r="E870" s="9"/>
      <c r="F870" s="9"/>
      <c r="G870" s="9"/>
      <c r="H870" s="50"/>
      <c r="I870" s="52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</row>
    <row r="871" spans="1:36" ht="15.75" customHeight="1" x14ac:dyDescent="0.3">
      <c r="A871" s="9"/>
      <c r="B871" s="9"/>
      <c r="C871" s="9"/>
      <c r="D871" s="9"/>
      <c r="E871" s="9"/>
      <c r="F871" s="9"/>
      <c r="G871" s="9"/>
      <c r="H871" s="50"/>
      <c r="I871" s="52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</row>
    <row r="872" spans="1:36" ht="15.75" customHeight="1" x14ac:dyDescent="0.3">
      <c r="A872" s="9"/>
      <c r="B872" s="9"/>
      <c r="C872" s="9"/>
      <c r="D872" s="9"/>
      <c r="E872" s="9"/>
      <c r="F872" s="9"/>
      <c r="G872" s="9"/>
      <c r="H872" s="50"/>
      <c r="I872" s="52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</row>
    <row r="873" spans="1:36" ht="15.75" customHeight="1" x14ac:dyDescent="0.3">
      <c r="A873" s="9"/>
      <c r="B873" s="9"/>
      <c r="C873" s="9"/>
      <c r="D873" s="9"/>
      <c r="E873" s="9"/>
      <c r="F873" s="9"/>
      <c r="G873" s="9"/>
      <c r="H873" s="50"/>
      <c r="I873" s="52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</row>
    <row r="874" spans="1:36" ht="15.75" customHeight="1" x14ac:dyDescent="0.3">
      <c r="A874" s="9"/>
      <c r="B874" s="9"/>
      <c r="C874" s="9"/>
      <c r="D874" s="9"/>
      <c r="E874" s="9"/>
      <c r="F874" s="9"/>
      <c r="G874" s="9"/>
      <c r="H874" s="50"/>
      <c r="I874" s="52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</row>
    <row r="875" spans="1:36" ht="15.75" customHeight="1" x14ac:dyDescent="0.3">
      <c r="A875" s="9"/>
      <c r="B875" s="9"/>
      <c r="C875" s="9"/>
      <c r="D875" s="9"/>
      <c r="E875" s="9"/>
      <c r="F875" s="9"/>
      <c r="G875" s="9"/>
      <c r="H875" s="50"/>
      <c r="I875" s="52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</row>
    <row r="876" spans="1:36" ht="15.75" customHeight="1" x14ac:dyDescent="0.3">
      <c r="A876" s="9"/>
      <c r="B876" s="9"/>
      <c r="C876" s="9"/>
      <c r="D876" s="9"/>
      <c r="E876" s="9"/>
      <c r="F876" s="9"/>
      <c r="G876" s="9"/>
      <c r="H876" s="50"/>
      <c r="I876" s="52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</row>
    <row r="877" spans="1:36" ht="15.75" customHeight="1" x14ac:dyDescent="0.3">
      <c r="A877" s="9"/>
      <c r="B877" s="9"/>
      <c r="C877" s="9"/>
      <c r="D877" s="9"/>
      <c r="E877" s="9"/>
      <c r="F877" s="9"/>
      <c r="G877" s="9"/>
      <c r="H877" s="50"/>
      <c r="I877" s="52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</row>
    <row r="878" spans="1:36" ht="15.75" customHeight="1" x14ac:dyDescent="0.3">
      <c r="A878" s="9"/>
      <c r="B878" s="9"/>
      <c r="C878" s="9"/>
      <c r="D878" s="9"/>
      <c r="E878" s="9"/>
      <c r="F878" s="9"/>
      <c r="G878" s="9"/>
      <c r="H878" s="50"/>
      <c r="I878" s="52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</row>
    <row r="879" spans="1:36" ht="15.75" customHeight="1" x14ac:dyDescent="0.3">
      <c r="A879" s="9"/>
      <c r="B879" s="9"/>
      <c r="C879" s="9"/>
      <c r="D879" s="9"/>
      <c r="E879" s="9"/>
      <c r="F879" s="9"/>
      <c r="G879" s="9"/>
      <c r="H879" s="50"/>
      <c r="I879" s="52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</row>
    <row r="880" spans="1:36" ht="15.75" customHeight="1" x14ac:dyDescent="0.3">
      <c r="A880" s="9"/>
      <c r="B880" s="9"/>
      <c r="C880" s="9"/>
      <c r="D880" s="9"/>
      <c r="E880" s="9"/>
      <c r="F880" s="9"/>
      <c r="G880" s="9"/>
      <c r="H880" s="50"/>
      <c r="I880" s="52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</row>
    <row r="881" spans="1:36" ht="15.75" customHeight="1" x14ac:dyDescent="0.3">
      <c r="A881" s="9"/>
      <c r="B881" s="9"/>
      <c r="C881" s="9"/>
      <c r="D881" s="9"/>
      <c r="E881" s="9"/>
      <c r="F881" s="9"/>
      <c r="G881" s="9"/>
      <c r="H881" s="50"/>
      <c r="I881" s="52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</row>
    <row r="882" spans="1:36" ht="15.75" customHeight="1" x14ac:dyDescent="0.3">
      <c r="A882" s="9"/>
      <c r="B882" s="9"/>
      <c r="C882" s="9"/>
      <c r="D882" s="9"/>
      <c r="E882" s="9"/>
      <c r="F882" s="9"/>
      <c r="G882" s="9"/>
      <c r="H882" s="50"/>
      <c r="I882" s="52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</row>
    <row r="883" spans="1:36" ht="15.75" customHeight="1" x14ac:dyDescent="0.3">
      <c r="A883" s="9"/>
      <c r="B883" s="9"/>
      <c r="C883" s="9"/>
      <c r="D883" s="9"/>
      <c r="E883" s="9"/>
      <c r="F883" s="9"/>
      <c r="G883" s="9"/>
      <c r="H883" s="50"/>
      <c r="I883" s="52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</row>
    <row r="884" spans="1:36" ht="15.75" customHeight="1" x14ac:dyDescent="0.3">
      <c r="A884" s="9"/>
      <c r="B884" s="9"/>
      <c r="C884" s="9"/>
      <c r="D884" s="9"/>
      <c r="E884" s="9"/>
      <c r="F884" s="9"/>
      <c r="G884" s="9"/>
      <c r="H884" s="50"/>
      <c r="I884" s="52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</row>
    <row r="885" spans="1:36" ht="15.75" customHeight="1" x14ac:dyDescent="0.3">
      <c r="A885" s="9"/>
      <c r="B885" s="9"/>
      <c r="C885" s="9"/>
      <c r="D885" s="9"/>
      <c r="E885" s="9"/>
      <c r="F885" s="9"/>
      <c r="G885" s="9"/>
      <c r="H885" s="50"/>
      <c r="I885" s="52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</row>
    <row r="886" spans="1:36" ht="15.75" customHeight="1" x14ac:dyDescent="0.3">
      <c r="A886" s="9"/>
      <c r="B886" s="9"/>
      <c r="C886" s="9"/>
      <c r="D886" s="9"/>
      <c r="E886" s="9"/>
      <c r="F886" s="9"/>
      <c r="G886" s="9"/>
      <c r="H886" s="50"/>
      <c r="I886" s="52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</row>
    <row r="887" spans="1:36" ht="15.75" customHeight="1" x14ac:dyDescent="0.3">
      <c r="A887" s="9"/>
      <c r="B887" s="9"/>
      <c r="C887" s="9"/>
      <c r="D887" s="9"/>
      <c r="E887" s="9"/>
      <c r="F887" s="9"/>
      <c r="G887" s="9"/>
      <c r="H887" s="50"/>
      <c r="I887" s="52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</row>
    <row r="888" spans="1:36" ht="15.75" customHeight="1" x14ac:dyDescent="0.3">
      <c r="A888" s="9"/>
      <c r="B888" s="9"/>
      <c r="C888" s="9"/>
      <c r="D888" s="9"/>
      <c r="E888" s="9"/>
      <c r="F888" s="9"/>
      <c r="G888" s="9"/>
      <c r="H888" s="50"/>
      <c r="I888" s="52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</row>
    <row r="889" spans="1:36" ht="15.75" customHeight="1" x14ac:dyDescent="0.3">
      <c r="A889" s="9"/>
      <c r="B889" s="9"/>
      <c r="C889" s="9"/>
      <c r="D889" s="9"/>
      <c r="E889" s="9"/>
      <c r="F889" s="9"/>
      <c r="G889" s="9"/>
      <c r="H889" s="50"/>
      <c r="I889" s="52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</row>
    <row r="890" spans="1:36" ht="15.75" customHeight="1" x14ac:dyDescent="0.3">
      <c r="A890" s="9"/>
      <c r="B890" s="9"/>
      <c r="C890" s="9"/>
      <c r="D890" s="9"/>
      <c r="E890" s="9"/>
      <c r="F890" s="9"/>
      <c r="G890" s="9"/>
      <c r="H890" s="50"/>
      <c r="I890" s="52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</row>
    <row r="891" spans="1:36" ht="15.75" customHeight="1" x14ac:dyDescent="0.3">
      <c r="A891" s="9"/>
      <c r="B891" s="9"/>
      <c r="C891" s="9"/>
      <c r="D891" s="9"/>
      <c r="E891" s="9"/>
      <c r="F891" s="9"/>
      <c r="G891" s="9"/>
      <c r="H891" s="50"/>
      <c r="I891" s="52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</row>
    <row r="892" spans="1:36" ht="15.75" customHeight="1" x14ac:dyDescent="0.3">
      <c r="A892" s="9"/>
      <c r="B892" s="9"/>
      <c r="C892" s="9"/>
      <c r="D892" s="9"/>
      <c r="E892" s="9"/>
      <c r="F892" s="9"/>
      <c r="G892" s="9"/>
      <c r="H892" s="50"/>
      <c r="I892" s="52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</row>
    <row r="893" spans="1:36" ht="15.75" customHeight="1" x14ac:dyDescent="0.3">
      <c r="A893" s="9"/>
      <c r="B893" s="9"/>
      <c r="C893" s="9"/>
      <c r="D893" s="9"/>
      <c r="E893" s="9"/>
      <c r="F893" s="9"/>
      <c r="G893" s="9"/>
      <c r="H893" s="50"/>
      <c r="I893" s="52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</row>
    <row r="894" spans="1:36" ht="15.75" customHeight="1" x14ac:dyDescent="0.3">
      <c r="A894" s="9"/>
      <c r="B894" s="9"/>
      <c r="C894" s="9"/>
      <c r="D894" s="9"/>
      <c r="E894" s="9"/>
      <c r="F894" s="9"/>
      <c r="G894" s="9"/>
      <c r="H894" s="50"/>
      <c r="I894" s="52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</row>
    <row r="895" spans="1:36" ht="15.75" customHeight="1" x14ac:dyDescent="0.3">
      <c r="A895" s="9"/>
      <c r="B895" s="9"/>
      <c r="C895" s="9"/>
      <c r="D895" s="9"/>
      <c r="E895" s="9"/>
      <c r="F895" s="9"/>
      <c r="G895" s="9"/>
      <c r="H895" s="50"/>
      <c r="I895" s="52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</row>
    <row r="896" spans="1:36" ht="15.75" customHeight="1" x14ac:dyDescent="0.3">
      <c r="A896" s="9"/>
      <c r="B896" s="9"/>
      <c r="C896" s="9"/>
      <c r="D896" s="9"/>
      <c r="E896" s="9"/>
      <c r="F896" s="9"/>
      <c r="G896" s="9"/>
      <c r="H896" s="50"/>
      <c r="I896" s="52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</row>
    <row r="897" spans="1:36" ht="15.75" customHeight="1" x14ac:dyDescent="0.3">
      <c r="A897" s="9"/>
      <c r="B897" s="9"/>
      <c r="C897" s="9"/>
      <c r="D897" s="9"/>
      <c r="E897" s="9"/>
      <c r="F897" s="9"/>
      <c r="G897" s="9"/>
      <c r="H897" s="50"/>
      <c r="I897" s="52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</row>
    <row r="898" spans="1:36" ht="15.75" customHeight="1" x14ac:dyDescent="0.3">
      <c r="A898" s="9"/>
      <c r="B898" s="9"/>
      <c r="C898" s="9"/>
      <c r="D898" s="9"/>
      <c r="E898" s="9"/>
      <c r="F898" s="9"/>
      <c r="G898" s="9"/>
      <c r="H898" s="50"/>
      <c r="I898" s="52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</row>
    <row r="899" spans="1:36" ht="15.75" customHeight="1" x14ac:dyDescent="0.3">
      <c r="A899" s="9"/>
      <c r="B899" s="9"/>
      <c r="C899" s="9"/>
      <c r="D899" s="9"/>
      <c r="E899" s="9"/>
      <c r="F899" s="9"/>
      <c r="G899" s="9"/>
      <c r="H899" s="50"/>
      <c r="I899" s="52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</row>
    <row r="900" spans="1:36" ht="15.75" customHeight="1" x14ac:dyDescent="0.3">
      <c r="A900" s="9"/>
      <c r="B900" s="9"/>
      <c r="C900" s="9"/>
      <c r="D900" s="9"/>
      <c r="E900" s="9"/>
      <c r="F900" s="9"/>
      <c r="G900" s="9"/>
      <c r="H900" s="50"/>
      <c r="I900" s="52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</row>
    <row r="901" spans="1:36" ht="15.75" customHeight="1" x14ac:dyDescent="0.3">
      <c r="A901" s="9"/>
      <c r="B901" s="9"/>
      <c r="C901" s="9"/>
      <c r="D901" s="9"/>
      <c r="E901" s="9"/>
      <c r="F901" s="9"/>
      <c r="G901" s="9"/>
      <c r="H901" s="50"/>
      <c r="I901" s="52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</row>
    <row r="902" spans="1:36" ht="15.75" customHeight="1" x14ac:dyDescent="0.3">
      <c r="A902" s="9"/>
      <c r="B902" s="9"/>
      <c r="C902" s="9"/>
      <c r="D902" s="9"/>
      <c r="E902" s="9"/>
      <c r="F902" s="9"/>
      <c r="G902" s="9"/>
      <c r="H902" s="50"/>
      <c r="I902" s="52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</row>
    <row r="903" spans="1:36" ht="15.75" customHeight="1" x14ac:dyDescent="0.3">
      <c r="A903" s="9"/>
      <c r="B903" s="9"/>
      <c r="C903" s="9"/>
      <c r="D903" s="9"/>
      <c r="E903" s="9"/>
      <c r="F903" s="9"/>
      <c r="G903" s="9"/>
      <c r="H903" s="50"/>
      <c r="I903" s="52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</row>
    <row r="904" spans="1:36" ht="15.75" customHeight="1" x14ac:dyDescent="0.3">
      <c r="A904" s="9"/>
      <c r="B904" s="9"/>
      <c r="C904" s="9"/>
      <c r="D904" s="9"/>
      <c r="E904" s="9"/>
      <c r="F904" s="9"/>
      <c r="G904" s="9"/>
      <c r="H904" s="50"/>
      <c r="I904" s="52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</row>
    <row r="905" spans="1:36" ht="15.75" customHeight="1" x14ac:dyDescent="0.3">
      <c r="A905" s="9"/>
      <c r="B905" s="9"/>
      <c r="C905" s="9"/>
      <c r="D905" s="9"/>
      <c r="E905" s="9"/>
      <c r="F905" s="9"/>
      <c r="G905" s="9"/>
      <c r="H905" s="50"/>
      <c r="I905" s="52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</row>
    <row r="906" spans="1:36" ht="15.75" customHeight="1" x14ac:dyDescent="0.3">
      <c r="A906" s="9"/>
      <c r="B906" s="9"/>
      <c r="C906" s="9"/>
      <c r="D906" s="9"/>
      <c r="E906" s="9"/>
      <c r="F906" s="9"/>
      <c r="G906" s="9"/>
      <c r="H906" s="50"/>
      <c r="I906" s="52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</row>
    <row r="907" spans="1:36" ht="15.75" customHeight="1" x14ac:dyDescent="0.3">
      <c r="A907" s="9"/>
      <c r="B907" s="9"/>
      <c r="C907" s="9"/>
      <c r="D907" s="9"/>
      <c r="E907" s="9"/>
      <c r="F907" s="9"/>
      <c r="G907" s="9"/>
      <c r="H907" s="50"/>
      <c r="I907" s="52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</row>
    <row r="908" spans="1:36" ht="15.75" customHeight="1" x14ac:dyDescent="0.3">
      <c r="A908" s="9"/>
      <c r="B908" s="9"/>
      <c r="C908" s="9"/>
      <c r="D908" s="9"/>
      <c r="E908" s="9"/>
      <c r="F908" s="9"/>
      <c r="G908" s="9"/>
      <c r="H908" s="50"/>
      <c r="I908" s="52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</row>
    <row r="909" spans="1:36" ht="15.75" customHeight="1" x14ac:dyDescent="0.3">
      <c r="A909" s="9"/>
      <c r="B909" s="9"/>
      <c r="C909" s="9"/>
      <c r="D909" s="9"/>
      <c r="E909" s="9"/>
      <c r="F909" s="9"/>
      <c r="G909" s="9"/>
      <c r="H909" s="50"/>
      <c r="I909" s="52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</row>
    <row r="910" spans="1:36" ht="15.75" customHeight="1" x14ac:dyDescent="0.3">
      <c r="A910" s="9"/>
      <c r="B910" s="9"/>
      <c r="C910" s="9"/>
      <c r="D910" s="9"/>
      <c r="E910" s="9"/>
      <c r="F910" s="9"/>
      <c r="G910" s="9"/>
      <c r="H910" s="50"/>
      <c r="I910" s="52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</row>
    <row r="911" spans="1:36" ht="15.75" customHeight="1" x14ac:dyDescent="0.3">
      <c r="A911" s="9"/>
      <c r="B911" s="9"/>
      <c r="C911" s="9"/>
      <c r="D911" s="9"/>
      <c r="E911" s="9"/>
      <c r="F911" s="9"/>
      <c r="G911" s="9"/>
      <c r="H911" s="50"/>
      <c r="I911" s="52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</row>
    <row r="912" spans="1:36" ht="15.75" customHeight="1" x14ac:dyDescent="0.3">
      <c r="A912" s="9"/>
      <c r="B912" s="9"/>
      <c r="C912" s="9"/>
      <c r="D912" s="9"/>
      <c r="E912" s="9"/>
      <c r="F912" s="9"/>
      <c r="G912" s="9"/>
      <c r="H912" s="50"/>
      <c r="I912" s="52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</row>
    <row r="913" spans="1:36" ht="15.75" customHeight="1" x14ac:dyDescent="0.3">
      <c r="A913" s="9"/>
      <c r="B913" s="9"/>
      <c r="C913" s="9"/>
      <c r="D913" s="9"/>
      <c r="E913" s="9"/>
      <c r="F913" s="9"/>
      <c r="G913" s="9"/>
      <c r="H913" s="50"/>
      <c r="I913" s="52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</row>
    <row r="914" spans="1:36" ht="15.75" customHeight="1" x14ac:dyDescent="0.3">
      <c r="A914" s="9"/>
      <c r="B914" s="9"/>
      <c r="C914" s="9"/>
      <c r="D914" s="9"/>
      <c r="E914" s="9"/>
      <c r="F914" s="9"/>
      <c r="G914" s="9"/>
      <c r="H914" s="50"/>
      <c r="I914" s="52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</row>
    <row r="915" spans="1:36" ht="15.75" customHeight="1" x14ac:dyDescent="0.3">
      <c r="A915" s="9"/>
      <c r="B915" s="9"/>
      <c r="C915" s="9"/>
      <c r="D915" s="9"/>
      <c r="E915" s="9"/>
      <c r="F915" s="9"/>
      <c r="G915" s="9"/>
      <c r="H915" s="50"/>
      <c r="I915" s="52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</row>
    <row r="916" spans="1:36" ht="15.75" customHeight="1" x14ac:dyDescent="0.3">
      <c r="A916" s="9"/>
      <c r="B916" s="9"/>
      <c r="C916" s="9"/>
      <c r="D916" s="9"/>
      <c r="E916" s="9"/>
      <c r="F916" s="9"/>
      <c r="G916" s="9"/>
      <c r="H916" s="50"/>
      <c r="I916" s="52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</row>
    <row r="917" spans="1:36" ht="15.75" customHeight="1" x14ac:dyDescent="0.3">
      <c r="A917" s="9"/>
      <c r="B917" s="9"/>
      <c r="C917" s="9"/>
      <c r="D917" s="9"/>
      <c r="E917" s="9"/>
      <c r="F917" s="9"/>
      <c r="G917" s="9"/>
      <c r="H917" s="50"/>
      <c r="I917" s="52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</row>
    <row r="918" spans="1:36" ht="15.75" customHeight="1" x14ac:dyDescent="0.3">
      <c r="A918" s="9"/>
      <c r="B918" s="9"/>
      <c r="C918" s="9"/>
      <c r="D918" s="9"/>
      <c r="E918" s="9"/>
      <c r="F918" s="9"/>
      <c r="G918" s="9"/>
      <c r="H918" s="50"/>
      <c r="I918" s="52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</row>
    <row r="919" spans="1:36" ht="15.75" customHeight="1" x14ac:dyDescent="0.3">
      <c r="A919" s="9"/>
      <c r="B919" s="9"/>
      <c r="C919" s="9"/>
      <c r="D919" s="9"/>
      <c r="E919" s="9"/>
      <c r="F919" s="9"/>
      <c r="G919" s="9"/>
      <c r="H919" s="50"/>
      <c r="I919" s="52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</row>
    <row r="920" spans="1:36" ht="15.75" customHeight="1" x14ac:dyDescent="0.3">
      <c r="A920" s="9"/>
      <c r="B920" s="9"/>
      <c r="C920" s="9"/>
      <c r="D920" s="9"/>
      <c r="E920" s="9"/>
      <c r="F920" s="9"/>
      <c r="G920" s="9"/>
      <c r="H920" s="50"/>
      <c r="I920" s="52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</row>
    <row r="921" spans="1:36" ht="15.75" customHeight="1" x14ac:dyDescent="0.3">
      <c r="A921" s="9"/>
      <c r="B921" s="9"/>
      <c r="C921" s="9"/>
      <c r="D921" s="9"/>
      <c r="E921" s="9"/>
      <c r="F921" s="9"/>
      <c r="G921" s="9"/>
      <c r="H921" s="50"/>
      <c r="I921" s="52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</row>
    <row r="922" spans="1:36" ht="15.75" customHeight="1" x14ac:dyDescent="0.3">
      <c r="A922" s="9"/>
      <c r="B922" s="9"/>
      <c r="C922" s="9"/>
      <c r="D922" s="9"/>
      <c r="E922" s="9"/>
      <c r="F922" s="9"/>
      <c r="G922" s="9"/>
      <c r="H922" s="50"/>
      <c r="I922" s="52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</row>
    <row r="923" spans="1:36" ht="15.75" customHeight="1" x14ac:dyDescent="0.3">
      <c r="A923" s="9"/>
      <c r="B923" s="9"/>
      <c r="C923" s="9"/>
      <c r="D923" s="9"/>
      <c r="E923" s="9"/>
      <c r="F923" s="9"/>
      <c r="G923" s="9"/>
      <c r="H923" s="50"/>
      <c r="I923" s="52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</row>
    <row r="924" spans="1:36" ht="15.75" customHeight="1" x14ac:dyDescent="0.3">
      <c r="A924" s="9"/>
      <c r="B924" s="9"/>
      <c r="C924" s="9"/>
      <c r="D924" s="9"/>
      <c r="E924" s="9"/>
      <c r="F924" s="9"/>
      <c r="G924" s="9"/>
      <c r="H924" s="50"/>
      <c r="I924" s="52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</row>
    <row r="925" spans="1:36" ht="15.75" customHeight="1" x14ac:dyDescent="0.3">
      <c r="A925" s="9"/>
      <c r="B925" s="9"/>
      <c r="C925" s="9"/>
      <c r="D925" s="9"/>
      <c r="E925" s="9"/>
      <c r="F925" s="9"/>
      <c r="G925" s="9"/>
      <c r="H925" s="50"/>
      <c r="I925" s="52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</row>
    <row r="926" spans="1:36" ht="15.75" customHeight="1" x14ac:dyDescent="0.3">
      <c r="A926" s="9"/>
      <c r="B926" s="9"/>
      <c r="C926" s="9"/>
      <c r="D926" s="9"/>
      <c r="E926" s="9"/>
      <c r="F926" s="9"/>
      <c r="G926" s="9"/>
      <c r="H926" s="50"/>
      <c r="I926" s="52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</row>
    <row r="927" spans="1:36" ht="15.75" customHeight="1" x14ac:dyDescent="0.3">
      <c r="A927" s="9"/>
      <c r="B927" s="9"/>
      <c r="C927" s="9"/>
      <c r="D927" s="9"/>
      <c r="E927" s="9"/>
      <c r="F927" s="9"/>
      <c r="G927" s="9"/>
      <c r="H927" s="50"/>
      <c r="I927" s="52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</row>
    <row r="928" spans="1:36" ht="15.75" customHeight="1" x14ac:dyDescent="0.3">
      <c r="A928" s="9"/>
      <c r="B928" s="9"/>
      <c r="C928" s="9"/>
      <c r="D928" s="9"/>
      <c r="E928" s="9"/>
      <c r="F928" s="9"/>
      <c r="G928" s="9"/>
      <c r="H928" s="50"/>
      <c r="I928" s="52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</row>
    <row r="929" spans="1:36" ht="15.75" customHeight="1" x14ac:dyDescent="0.3">
      <c r="A929" s="9"/>
      <c r="B929" s="9"/>
      <c r="C929" s="9"/>
      <c r="D929" s="9"/>
      <c r="E929" s="9"/>
      <c r="F929" s="9"/>
      <c r="G929" s="9"/>
      <c r="H929" s="50"/>
      <c r="I929" s="52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</row>
    <row r="930" spans="1:36" ht="15.75" customHeight="1" x14ac:dyDescent="0.3">
      <c r="A930" s="9"/>
      <c r="B930" s="9"/>
      <c r="C930" s="9"/>
      <c r="D930" s="9"/>
      <c r="E930" s="9"/>
      <c r="F930" s="9"/>
      <c r="G930" s="9"/>
      <c r="H930" s="50"/>
      <c r="I930" s="52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</row>
    <row r="931" spans="1:36" ht="15.75" customHeight="1" x14ac:dyDescent="0.3">
      <c r="A931" s="9"/>
      <c r="B931" s="9"/>
      <c r="C931" s="9"/>
      <c r="D931" s="9"/>
      <c r="E931" s="9"/>
      <c r="F931" s="9"/>
      <c r="G931" s="9"/>
      <c r="H931" s="50"/>
      <c r="I931" s="52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</row>
    <row r="932" spans="1:36" ht="15.75" customHeight="1" x14ac:dyDescent="0.3">
      <c r="A932" s="9"/>
      <c r="B932" s="9"/>
      <c r="C932" s="9"/>
      <c r="D932" s="9"/>
      <c r="E932" s="9"/>
      <c r="F932" s="9"/>
      <c r="G932" s="9"/>
      <c r="H932" s="50"/>
      <c r="I932" s="52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</row>
    <row r="933" spans="1:36" ht="15.75" customHeight="1" x14ac:dyDescent="0.3">
      <c r="A933" s="9"/>
      <c r="B933" s="9"/>
      <c r="C933" s="9"/>
      <c r="D933" s="9"/>
      <c r="E933" s="9"/>
      <c r="F933" s="9"/>
      <c r="G933" s="9"/>
      <c r="H933" s="50"/>
      <c r="I933" s="52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</row>
    <row r="934" spans="1:36" ht="15.75" customHeight="1" x14ac:dyDescent="0.3">
      <c r="A934" s="9"/>
      <c r="B934" s="9"/>
      <c r="C934" s="9"/>
      <c r="D934" s="9"/>
      <c r="E934" s="9"/>
      <c r="F934" s="9"/>
      <c r="G934" s="9"/>
      <c r="H934" s="50"/>
      <c r="I934" s="52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</row>
    <row r="935" spans="1:36" ht="15.75" customHeight="1" x14ac:dyDescent="0.3">
      <c r="A935" s="9"/>
      <c r="B935" s="9"/>
      <c r="C935" s="9"/>
      <c r="D935" s="9"/>
      <c r="E935" s="9"/>
      <c r="F935" s="9"/>
      <c r="G935" s="9"/>
      <c r="H935" s="50"/>
      <c r="I935" s="52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</row>
    <row r="936" spans="1:36" ht="15.75" customHeight="1" x14ac:dyDescent="0.3">
      <c r="A936" s="9"/>
      <c r="B936" s="9"/>
      <c r="C936" s="9"/>
      <c r="D936" s="9"/>
      <c r="E936" s="9"/>
      <c r="F936" s="9"/>
      <c r="G936" s="9"/>
      <c r="H936" s="50"/>
      <c r="I936" s="52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</row>
    <row r="937" spans="1:36" ht="15.75" customHeight="1" x14ac:dyDescent="0.3">
      <c r="A937" s="9"/>
      <c r="B937" s="9"/>
      <c r="C937" s="9"/>
      <c r="D937" s="9"/>
      <c r="E937" s="9"/>
      <c r="F937" s="9"/>
      <c r="G937" s="9"/>
      <c r="H937" s="50"/>
      <c r="I937" s="52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</row>
    <row r="938" spans="1:36" ht="15.75" customHeight="1" x14ac:dyDescent="0.3">
      <c r="A938" s="9"/>
      <c r="B938" s="9"/>
      <c r="C938" s="9"/>
      <c r="D938" s="9"/>
      <c r="E938" s="9"/>
      <c r="F938" s="9"/>
      <c r="G938" s="9"/>
      <c r="H938" s="50"/>
      <c r="I938" s="52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</row>
    <row r="939" spans="1:36" ht="15.75" customHeight="1" x14ac:dyDescent="0.3">
      <c r="A939" s="9"/>
      <c r="B939" s="9"/>
      <c r="C939" s="9"/>
      <c r="D939" s="9"/>
      <c r="E939" s="9"/>
      <c r="F939" s="9"/>
      <c r="G939" s="9"/>
      <c r="H939" s="50"/>
      <c r="I939" s="52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</row>
    <row r="940" spans="1:36" ht="15.75" customHeight="1" x14ac:dyDescent="0.3">
      <c r="A940" s="9"/>
      <c r="B940" s="9"/>
      <c r="C940" s="9"/>
      <c r="D940" s="9"/>
      <c r="E940" s="9"/>
      <c r="F940" s="9"/>
      <c r="G940" s="9"/>
      <c r="H940" s="50"/>
      <c r="I940" s="52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</row>
    <row r="941" spans="1:36" ht="15.75" customHeight="1" x14ac:dyDescent="0.3">
      <c r="A941" s="9"/>
      <c r="B941" s="9"/>
      <c r="C941" s="9"/>
      <c r="D941" s="9"/>
      <c r="E941" s="9"/>
      <c r="F941" s="9"/>
      <c r="G941" s="9"/>
      <c r="H941" s="50"/>
      <c r="I941" s="52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</row>
    <row r="942" spans="1:36" ht="15.75" customHeight="1" x14ac:dyDescent="0.3">
      <c r="A942" s="9"/>
      <c r="B942" s="9"/>
      <c r="C942" s="9"/>
      <c r="D942" s="9"/>
      <c r="E942" s="9"/>
      <c r="F942" s="9"/>
      <c r="G942" s="9"/>
      <c r="H942" s="50"/>
      <c r="I942" s="52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</row>
    <row r="943" spans="1:36" ht="15.75" customHeight="1" x14ac:dyDescent="0.3">
      <c r="A943" s="9"/>
      <c r="B943" s="9"/>
      <c r="C943" s="9"/>
      <c r="D943" s="9"/>
      <c r="E943" s="9"/>
      <c r="F943" s="9"/>
      <c r="G943" s="9"/>
      <c r="H943" s="50"/>
      <c r="I943" s="52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</row>
    <row r="944" spans="1:36" ht="15.75" customHeight="1" x14ac:dyDescent="0.3">
      <c r="A944" s="9"/>
      <c r="B944" s="9"/>
      <c r="C944" s="9"/>
      <c r="D944" s="9"/>
      <c r="E944" s="9"/>
      <c r="F944" s="9"/>
      <c r="G944" s="9"/>
      <c r="H944" s="50"/>
      <c r="I944" s="52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</row>
    <row r="945" spans="1:36" ht="15.75" customHeight="1" x14ac:dyDescent="0.3">
      <c r="A945" s="9"/>
      <c r="B945" s="9"/>
      <c r="C945" s="9"/>
      <c r="D945" s="9"/>
      <c r="E945" s="9"/>
      <c r="F945" s="9"/>
      <c r="G945" s="9"/>
      <c r="H945" s="50"/>
      <c r="I945" s="52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</row>
    <row r="946" spans="1:36" ht="15.75" customHeight="1" x14ac:dyDescent="0.3">
      <c r="A946" s="9"/>
      <c r="B946" s="9"/>
      <c r="C946" s="9"/>
      <c r="D946" s="9"/>
      <c r="E946" s="9"/>
      <c r="F946" s="9"/>
      <c r="G946" s="9"/>
      <c r="H946" s="50"/>
      <c r="I946" s="52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</row>
    <row r="947" spans="1:36" ht="15.75" customHeight="1" x14ac:dyDescent="0.3">
      <c r="A947" s="9"/>
      <c r="B947" s="9"/>
      <c r="C947" s="9"/>
      <c r="D947" s="9"/>
      <c r="E947" s="9"/>
      <c r="F947" s="9"/>
      <c r="G947" s="9"/>
      <c r="H947" s="50"/>
      <c r="I947" s="52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</row>
    <row r="948" spans="1:36" ht="15.75" customHeight="1" x14ac:dyDescent="0.3">
      <c r="A948" s="9"/>
      <c r="B948" s="9"/>
      <c r="C948" s="9"/>
      <c r="D948" s="9"/>
      <c r="E948" s="9"/>
      <c r="F948" s="9"/>
      <c r="G948" s="9"/>
      <c r="H948" s="50"/>
      <c r="I948" s="52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</row>
    <row r="949" spans="1:36" ht="15.75" customHeight="1" x14ac:dyDescent="0.3">
      <c r="A949" s="9"/>
      <c r="B949" s="9"/>
      <c r="C949" s="9"/>
      <c r="D949" s="9"/>
      <c r="E949" s="9"/>
      <c r="F949" s="9"/>
      <c r="G949" s="9"/>
      <c r="H949" s="50"/>
      <c r="I949" s="52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</row>
    <row r="950" spans="1:36" ht="15.75" customHeight="1" x14ac:dyDescent="0.3">
      <c r="A950" s="9"/>
      <c r="B950" s="9"/>
      <c r="C950" s="9"/>
      <c r="D950" s="9"/>
      <c r="E950" s="9"/>
      <c r="F950" s="9"/>
      <c r="G950" s="9"/>
      <c r="H950" s="50"/>
      <c r="I950" s="52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</row>
    <row r="951" spans="1:36" ht="15.75" customHeight="1" x14ac:dyDescent="0.3">
      <c r="A951" s="9"/>
      <c r="B951" s="9"/>
      <c r="C951" s="9"/>
      <c r="D951" s="9"/>
      <c r="E951" s="9"/>
      <c r="F951" s="9"/>
      <c r="G951" s="9"/>
      <c r="H951" s="50"/>
      <c r="I951" s="52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</row>
    <row r="952" spans="1:36" ht="15.75" customHeight="1" x14ac:dyDescent="0.3">
      <c r="A952" s="9"/>
      <c r="B952" s="9"/>
      <c r="C952" s="9"/>
      <c r="D952" s="9"/>
      <c r="E952" s="9"/>
      <c r="F952" s="9"/>
      <c r="G952" s="9"/>
      <c r="H952" s="50"/>
      <c r="I952" s="52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</row>
    <row r="953" spans="1:36" ht="15.75" customHeight="1" x14ac:dyDescent="0.3">
      <c r="A953" s="9"/>
      <c r="B953" s="9"/>
      <c r="C953" s="9"/>
      <c r="D953" s="9"/>
      <c r="E953" s="9"/>
      <c r="F953" s="9"/>
      <c r="G953" s="9"/>
      <c r="H953" s="50"/>
      <c r="I953" s="52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</row>
    <row r="954" spans="1:36" ht="15.75" customHeight="1" x14ac:dyDescent="0.3">
      <c r="A954" s="9"/>
      <c r="B954" s="9"/>
      <c r="C954" s="9"/>
      <c r="D954" s="9"/>
      <c r="E954" s="9"/>
      <c r="F954" s="9"/>
      <c r="G954" s="9"/>
      <c r="H954" s="50"/>
      <c r="I954" s="52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</row>
    <row r="955" spans="1:36" ht="15.75" customHeight="1" x14ac:dyDescent="0.3">
      <c r="A955" s="9"/>
      <c r="B955" s="9"/>
      <c r="C955" s="9"/>
      <c r="D955" s="9"/>
      <c r="E955" s="9"/>
      <c r="F955" s="9"/>
      <c r="G955" s="9"/>
      <c r="H955" s="50"/>
      <c r="I955" s="52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</row>
    <row r="956" spans="1:36" ht="15.75" customHeight="1" x14ac:dyDescent="0.3">
      <c r="A956" s="9"/>
      <c r="B956" s="9"/>
      <c r="C956" s="9"/>
      <c r="D956" s="9"/>
      <c r="E956" s="9"/>
      <c r="F956" s="9"/>
      <c r="G956" s="9"/>
      <c r="H956" s="50"/>
      <c r="I956" s="52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</row>
    <row r="957" spans="1:36" ht="15.75" customHeight="1" x14ac:dyDescent="0.3">
      <c r="A957" s="9"/>
      <c r="B957" s="9"/>
      <c r="C957" s="9"/>
      <c r="D957" s="9"/>
      <c r="E957" s="9"/>
      <c r="F957" s="9"/>
      <c r="G957" s="9"/>
      <c r="H957" s="50"/>
      <c r="I957" s="52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</row>
    <row r="958" spans="1:36" ht="15.75" customHeight="1" x14ac:dyDescent="0.3">
      <c r="A958" s="9"/>
      <c r="B958" s="9"/>
      <c r="C958" s="9"/>
      <c r="D958" s="9"/>
      <c r="E958" s="9"/>
      <c r="F958" s="9"/>
      <c r="G958" s="9"/>
      <c r="H958" s="50"/>
      <c r="I958" s="52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</row>
    <row r="959" spans="1:36" ht="15.75" customHeight="1" x14ac:dyDescent="0.3">
      <c r="A959" s="9"/>
      <c r="B959" s="9"/>
      <c r="C959" s="9"/>
      <c r="D959" s="9"/>
      <c r="E959" s="9"/>
      <c r="F959" s="9"/>
      <c r="G959" s="9"/>
      <c r="H959" s="50"/>
      <c r="I959" s="52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</row>
    <row r="960" spans="1:36" ht="15.75" customHeight="1" x14ac:dyDescent="0.3">
      <c r="A960" s="9"/>
      <c r="B960" s="9"/>
      <c r="C960" s="9"/>
      <c r="D960" s="9"/>
      <c r="E960" s="9"/>
      <c r="F960" s="9"/>
      <c r="G960" s="9"/>
      <c r="H960" s="50"/>
      <c r="I960" s="52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</row>
    <row r="961" spans="1:36" ht="15.75" customHeight="1" x14ac:dyDescent="0.3">
      <c r="A961" s="9"/>
      <c r="B961" s="9"/>
      <c r="C961" s="9"/>
      <c r="D961" s="9"/>
      <c r="E961" s="9"/>
      <c r="F961" s="9"/>
      <c r="G961" s="9"/>
      <c r="H961" s="50"/>
      <c r="I961" s="52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</row>
    <row r="962" spans="1:36" ht="15.75" customHeight="1" x14ac:dyDescent="0.3">
      <c r="A962" s="9"/>
      <c r="B962" s="9"/>
      <c r="C962" s="9"/>
      <c r="D962" s="9"/>
      <c r="E962" s="9"/>
      <c r="F962" s="9"/>
      <c r="G962" s="9"/>
      <c r="H962" s="50"/>
      <c r="I962" s="52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</row>
    <row r="963" spans="1:36" ht="15.75" customHeight="1" x14ac:dyDescent="0.3">
      <c r="A963" s="9"/>
      <c r="B963" s="9"/>
      <c r="C963" s="9"/>
      <c r="D963" s="9"/>
      <c r="E963" s="9"/>
      <c r="F963" s="9"/>
      <c r="G963" s="9"/>
      <c r="H963" s="50"/>
      <c r="I963" s="52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</row>
    <row r="964" spans="1:36" ht="15.75" customHeight="1" x14ac:dyDescent="0.3">
      <c r="A964" s="9"/>
      <c r="B964" s="9"/>
      <c r="C964" s="9"/>
      <c r="D964" s="9"/>
      <c r="E964" s="9"/>
      <c r="F964" s="9"/>
      <c r="G964" s="9"/>
      <c r="H964" s="50"/>
      <c r="I964" s="52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</row>
    <row r="965" spans="1:36" ht="15.75" customHeight="1" x14ac:dyDescent="0.3">
      <c r="A965" s="9"/>
      <c r="B965" s="9"/>
      <c r="C965" s="9"/>
      <c r="D965" s="9"/>
      <c r="E965" s="9"/>
      <c r="F965" s="9"/>
      <c r="G965" s="9"/>
      <c r="H965" s="50"/>
      <c r="I965" s="52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</row>
    <row r="966" spans="1:36" ht="15.75" customHeight="1" x14ac:dyDescent="0.3">
      <c r="A966" s="9"/>
      <c r="B966" s="9"/>
      <c r="C966" s="9"/>
      <c r="D966" s="9"/>
      <c r="E966" s="9"/>
      <c r="F966" s="9"/>
      <c r="G966" s="9"/>
      <c r="H966" s="50"/>
      <c r="I966" s="52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</row>
    <row r="967" spans="1:36" ht="15.75" customHeight="1" x14ac:dyDescent="0.3">
      <c r="A967" s="9"/>
      <c r="B967" s="9"/>
      <c r="C967" s="9"/>
      <c r="D967" s="9"/>
      <c r="E967" s="9"/>
      <c r="F967" s="9"/>
      <c r="G967" s="9"/>
      <c r="H967" s="50"/>
      <c r="I967" s="52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</row>
    <row r="968" spans="1:36" ht="15.75" customHeight="1" x14ac:dyDescent="0.3">
      <c r="A968" s="9"/>
      <c r="B968" s="9"/>
      <c r="C968" s="9"/>
      <c r="D968" s="9"/>
      <c r="E968" s="9"/>
      <c r="F968" s="9"/>
      <c r="G968" s="9"/>
      <c r="H968" s="50"/>
      <c r="I968" s="52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</row>
    <row r="969" spans="1:36" ht="15.75" customHeight="1" x14ac:dyDescent="0.3">
      <c r="A969" s="9"/>
      <c r="B969" s="9"/>
      <c r="C969" s="9"/>
      <c r="D969" s="9"/>
      <c r="E969" s="9"/>
      <c r="F969" s="9"/>
      <c r="G969" s="9"/>
      <c r="H969" s="50"/>
      <c r="I969" s="52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</row>
    <row r="970" spans="1:36" ht="15.75" customHeight="1" x14ac:dyDescent="0.3">
      <c r="A970" s="9"/>
      <c r="B970" s="9"/>
      <c r="C970" s="9"/>
      <c r="D970" s="9"/>
      <c r="E970" s="9"/>
      <c r="F970" s="9"/>
      <c r="G970" s="9"/>
      <c r="H970" s="50"/>
      <c r="I970" s="52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</row>
    <row r="971" spans="1:36" ht="15.75" customHeight="1" x14ac:dyDescent="0.3">
      <c r="A971" s="9"/>
      <c r="B971" s="9"/>
      <c r="C971" s="9"/>
      <c r="D971" s="9"/>
      <c r="E971" s="9"/>
      <c r="F971" s="9"/>
      <c r="G971" s="9"/>
      <c r="H971" s="50"/>
      <c r="I971" s="52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</row>
    <row r="972" spans="1:36" ht="15.75" customHeight="1" x14ac:dyDescent="0.3">
      <c r="A972" s="9"/>
      <c r="B972" s="9"/>
      <c r="C972" s="9"/>
      <c r="D972" s="9"/>
      <c r="E972" s="9"/>
      <c r="F972" s="9"/>
      <c r="G972" s="9"/>
      <c r="H972" s="50"/>
      <c r="I972" s="52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</row>
    <row r="973" spans="1:36" ht="15.75" customHeight="1" x14ac:dyDescent="0.3">
      <c r="A973" s="9"/>
      <c r="B973" s="9"/>
      <c r="C973" s="9"/>
      <c r="D973" s="9"/>
      <c r="E973" s="9"/>
      <c r="F973" s="9"/>
      <c r="G973" s="9"/>
      <c r="H973" s="50"/>
      <c r="I973" s="52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</row>
    <row r="974" spans="1:36" ht="15.75" customHeight="1" x14ac:dyDescent="0.3">
      <c r="A974" s="9"/>
      <c r="B974" s="9"/>
      <c r="C974" s="9"/>
      <c r="D974" s="9"/>
      <c r="E974" s="9"/>
      <c r="F974" s="9"/>
      <c r="G974" s="9"/>
      <c r="H974" s="50"/>
      <c r="I974" s="52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</row>
    <row r="975" spans="1:36" ht="15.75" customHeight="1" x14ac:dyDescent="0.3">
      <c r="A975" s="9"/>
      <c r="B975" s="9"/>
      <c r="C975" s="9"/>
      <c r="D975" s="9"/>
      <c r="E975" s="9"/>
      <c r="F975" s="9"/>
      <c r="G975" s="9"/>
      <c r="H975" s="50"/>
      <c r="I975" s="52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</row>
    <row r="976" spans="1:36" ht="15.75" customHeight="1" x14ac:dyDescent="0.3">
      <c r="A976" s="9"/>
      <c r="B976" s="9"/>
      <c r="C976" s="9"/>
      <c r="D976" s="9"/>
      <c r="E976" s="9"/>
      <c r="F976" s="9"/>
      <c r="G976" s="9"/>
      <c r="H976" s="50"/>
      <c r="I976" s="52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</row>
    <row r="977" spans="1:36" ht="15.75" customHeight="1" x14ac:dyDescent="0.3">
      <c r="A977" s="9"/>
      <c r="B977" s="9"/>
      <c r="C977" s="9"/>
      <c r="D977" s="9"/>
      <c r="E977" s="9"/>
      <c r="F977" s="9"/>
      <c r="G977" s="9"/>
      <c r="H977" s="50"/>
      <c r="I977" s="52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</row>
    <row r="978" spans="1:36" ht="15.75" customHeight="1" x14ac:dyDescent="0.3">
      <c r="A978" s="9"/>
      <c r="B978" s="9"/>
      <c r="C978" s="9"/>
      <c r="D978" s="9"/>
      <c r="E978" s="9"/>
      <c r="F978" s="9"/>
      <c r="G978" s="9"/>
      <c r="H978" s="50"/>
      <c r="I978" s="52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</row>
    <row r="979" spans="1:36" ht="15.75" customHeight="1" x14ac:dyDescent="0.3">
      <c r="A979" s="9"/>
      <c r="B979" s="9"/>
      <c r="C979" s="9"/>
      <c r="D979" s="9"/>
      <c r="E979" s="9"/>
      <c r="F979" s="9"/>
      <c r="G979" s="9"/>
      <c r="H979" s="50"/>
      <c r="I979" s="52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</row>
    <row r="980" spans="1:36" ht="15.75" customHeight="1" x14ac:dyDescent="0.3">
      <c r="A980" s="9"/>
      <c r="B980" s="9"/>
      <c r="C980" s="9"/>
      <c r="D980" s="9"/>
      <c r="E980" s="9"/>
      <c r="F980" s="9"/>
      <c r="G980" s="9"/>
      <c r="H980" s="50"/>
      <c r="I980" s="52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</row>
    <row r="981" spans="1:36" ht="15.75" customHeight="1" x14ac:dyDescent="0.3">
      <c r="A981" s="9"/>
      <c r="B981" s="9"/>
      <c r="C981" s="9"/>
      <c r="D981" s="9"/>
      <c r="E981" s="9"/>
      <c r="F981" s="9"/>
      <c r="G981" s="9"/>
      <c r="H981" s="50"/>
      <c r="I981" s="52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</row>
    <row r="982" spans="1:36" ht="15.75" customHeight="1" x14ac:dyDescent="0.3">
      <c r="A982" s="9"/>
      <c r="B982" s="9"/>
      <c r="C982" s="9"/>
      <c r="D982" s="9"/>
      <c r="E982" s="9"/>
      <c r="F982" s="9"/>
      <c r="G982" s="9"/>
      <c r="H982" s="50"/>
      <c r="I982" s="52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</row>
    <row r="983" spans="1:36" ht="15.75" customHeight="1" x14ac:dyDescent="0.3">
      <c r="A983" s="9"/>
      <c r="B983" s="9"/>
      <c r="C983" s="9"/>
      <c r="D983" s="9"/>
      <c r="E983" s="9"/>
      <c r="F983" s="9"/>
      <c r="G983" s="9"/>
      <c r="H983" s="50"/>
      <c r="I983" s="52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</row>
    <row r="984" spans="1:36" ht="15.75" customHeight="1" x14ac:dyDescent="0.3">
      <c r="A984" s="9"/>
      <c r="B984" s="9"/>
      <c r="C984" s="9"/>
      <c r="D984" s="9"/>
      <c r="E984" s="9"/>
      <c r="F984" s="9"/>
      <c r="G984" s="9"/>
      <c r="H984" s="50"/>
      <c r="I984" s="52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</row>
    <row r="985" spans="1:36" ht="15.75" customHeight="1" x14ac:dyDescent="0.3">
      <c r="A985" s="9"/>
      <c r="B985" s="9"/>
      <c r="C985" s="9"/>
      <c r="D985" s="9"/>
      <c r="E985" s="9"/>
      <c r="F985" s="9"/>
      <c r="G985" s="9"/>
      <c r="H985" s="50"/>
      <c r="I985" s="52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</row>
    <row r="986" spans="1:36" ht="15.75" customHeight="1" x14ac:dyDescent="0.3">
      <c r="A986" s="9"/>
      <c r="B986" s="9"/>
      <c r="C986" s="9"/>
      <c r="D986" s="9"/>
      <c r="E986" s="9"/>
      <c r="F986" s="9"/>
      <c r="G986" s="9"/>
      <c r="H986" s="50"/>
      <c r="I986" s="52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</row>
    <row r="987" spans="1:36" ht="15.75" customHeight="1" x14ac:dyDescent="0.3">
      <c r="A987" s="9"/>
      <c r="B987" s="9"/>
      <c r="C987" s="9"/>
      <c r="D987" s="9"/>
      <c r="E987" s="9"/>
      <c r="F987" s="9"/>
      <c r="G987" s="9"/>
      <c r="H987" s="50"/>
      <c r="I987" s="52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</row>
    <row r="988" spans="1:36" ht="15.75" customHeight="1" x14ac:dyDescent="0.3">
      <c r="A988" s="9"/>
      <c r="B988" s="9"/>
      <c r="C988" s="9"/>
      <c r="D988" s="9"/>
      <c r="E988" s="9"/>
      <c r="F988" s="9"/>
      <c r="G988" s="9"/>
      <c r="H988" s="50"/>
      <c r="I988" s="52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</row>
    <row r="989" spans="1:36" ht="15.75" customHeight="1" x14ac:dyDescent="0.3">
      <c r="A989" s="9"/>
      <c r="B989" s="9"/>
      <c r="C989" s="9"/>
      <c r="D989" s="9"/>
      <c r="E989" s="9"/>
      <c r="F989" s="9"/>
      <c r="G989" s="9"/>
      <c r="H989" s="50"/>
      <c r="I989" s="52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</row>
    <row r="990" spans="1:36" ht="15.75" customHeight="1" x14ac:dyDescent="0.3">
      <c r="A990" s="9"/>
      <c r="B990" s="9"/>
      <c r="C990" s="9"/>
      <c r="D990" s="9"/>
      <c r="E990" s="9"/>
      <c r="F990" s="9"/>
      <c r="G990" s="9"/>
      <c r="H990" s="50"/>
      <c r="I990" s="52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</row>
    <row r="991" spans="1:36" ht="15.75" customHeight="1" x14ac:dyDescent="0.3">
      <c r="A991" s="9"/>
      <c r="B991" s="9"/>
      <c r="C991" s="9"/>
      <c r="D991" s="9"/>
      <c r="E991" s="9"/>
      <c r="F991" s="9"/>
      <c r="G991" s="9"/>
      <c r="H991" s="50"/>
      <c r="I991" s="52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</row>
    <row r="992" spans="1:36" ht="15.75" customHeight="1" x14ac:dyDescent="0.3">
      <c r="A992" s="9"/>
      <c r="B992" s="9"/>
      <c r="C992" s="9"/>
      <c r="D992" s="9"/>
      <c r="E992" s="9"/>
      <c r="F992" s="9"/>
      <c r="G992" s="9"/>
      <c r="H992" s="50"/>
      <c r="I992" s="52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</row>
    <row r="993" spans="1:36" ht="15.75" customHeight="1" x14ac:dyDescent="0.3">
      <c r="A993" s="9"/>
      <c r="B993" s="9"/>
      <c r="C993" s="9"/>
      <c r="D993" s="9"/>
      <c r="E993" s="9"/>
      <c r="F993" s="9"/>
      <c r="G993" s="9"/>
      <c r="H993" s="50"/>
      <c r="I993" s="52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</row>
    <row r="994" spans="1:36" ht="15.75" customHeight="1" x14ac:dyDescent="0.3">
      <c r="A994" s="9"/>
      <c r="B994" s="9"/>
      <c r="C994" s="9"/>
      <c r="D994" s="9"/>
      <c r="E994" s="9"/>
      <c r="F994" s="9"/>
      <c r="G994" s="9"/>
      <c r="H994" s="50"/>
      <c r="I994" s="52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</row>
    <row r="995" spans="1:36" ht="15.75" customHeight="1" x14ac:dyDescent="0.3">
      <c r="A995" s="9"/>
      <c r="B995" s="9"/>
      <c r="C995" s="9"/>
      <c r="D995" s="9"/>
      <c r="E995" s="9"/>
      <c r="F995" s="9"/>
      <c r="G995" s="9"/>
      <c r="H995" s="50"/>
      <c r="I995" s="52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</row>
    <row r="996" spans="1:36" ht="15.75" customHeight="1" x14ac:dyDescent="0.3">
      <c r="A996" s="9"/>
      <c r="B996" s="9"/>
      <c r="C996" s="9"/>
      <c r="D996" s="9"/>
      <c r="E996" s="9"/>
      <c r="F996" s="9"/>
      <c r="G996" s="9"/>
      <c r="H996" s="50"/>
      <c r="I996" s="52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</row>
    <row r="997" spans="1:36" ht="15.75" customHeight="1" x14ac:dyDescent="0.3">
      <c r="A997" s="9"/>
      <c r="B997" s="9"/>
      <c r="C997" s="9"/>
      <c r="D997" s="9"/>
      <c r="E997" s="9"/>
      <c r="F997" s="9"/>
      <c r="G997" s="9"/>
      <c r="H997" s="50"/>
      <c r="I997" s="52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</row>
    <row r="998" spans="1:36" ht="15.75" customHeight="1" x14ac:dyDescent="0.3">
      <c r="A998" s="9"/>
      <c r="B998" s="9"/>
      <c r="C998" s="9"/>
      <c r="D998" s="9"/>
      <c r="E998" s="9"/>
      <c r="F998" s="9"/>
      <c r="G998" s="9"/>
      <c r="H998" s="50"/>
      <c r="I998" s="52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</row>
    <row r="999" spans="1:36" ht="15.75" customHeight="1" x14ac:dyDescent="0.3">
      <c r="A999" s="9"/>
      <c r="B999" s="9"/>
      <c r="C999" s="9"/>
      <c r="D999" s="9"/>
      <c r="E999" s="9"/>
      <c r="F999" s="9"/>
      <c r="G999" s="9"/>
      <c r="H999" s="50"/>
      <c r="I999" s="52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</row>
    <row r="1000" spans="1:36" ht="15.75" customHeight="1" x14ac:dyDescent="0.3">
      <c r="A1000" s="9"/>
      <c r="B1000" s="9"/>
      <c r="C1000" s="9"/>
      <c r="D1000" s="9"/>
      <c r="E1000" s="9"/>
      <c r="F1000" s="9"/>
      <c r="G1000" s="9"/>
      <c r="H1000" s="50"/>
      <c r="I1000" s="52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</row>
  </sheetData>
  <autoFilter ref="A1:I399" xr:uid="{00000000-0009-0000-0000-000000000000}"/>
  <customSheetViews>
    <customSheetView guid="{D1AA97AC-8BBD-4297-914D-7FEB6B81B7A5}" filter="1" showAutoFilter="1">
      <pageMargins left="0.7" right="0.7" top="0.75" bottom="0.75" header="0.3" footer="0.3"/>
      <autoFilter ref="A1:Q399" xr:uid="{00000000-0000-0000-0000-000000000000}"/>
      <extLst>
        <ext uri="GoogleSheetsCustomDataVersion1">
          <go:sheetsCustomData xmlns:go="http://customooxmlschemas.google.com/" filterViewId="1019596777"/>
        </ext>
      </extLst>
    </customSheetView>
  </customSheetViews>
  <printOptions horizontalCentered="1" gridLines="1"/>
  <pageMargins left="0.7" right="0.7" top="0.75" bottom="0.75" header="0" footer="0"/>
  <pageSetup paperSize="9" scale="8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I1000"/>
  <sheetViews>
    <sheetView tabSelected="1" workbookViewId="0">
      <pane ySplit="1" topLeftCell="A2" activePane="bottomLeft" state="frozen"/>
      <selection pane="bottomLeft"/>
    </sheetView>
  </sheetViews>
  <sheetFormatPr defaultColWidth="14.453125" defaultRowHeight="15" customHeight="1" x14ac:dyDescent="0.25"/>
  <cols>
    <col min="1" max="1" width="25.453125" customWidth="1"/>
    <col min="3" max="3" width="18.54296875" customWidth="1"/>
    <col min="4" max="4" width="17.08984375" customWidth="1"/>
    <col min="5" max="5" width="18.6328125" customWidth="1"/>
    <col min="6" max="6" width="16.453125" customWidth="1"/>
    <col min="7" max="7" width="16.6328125" customWidth="1"/>
    <col min="8" max="8" width="13.26953125" customWidth="1"/>
    <col min="9" max="9" width="26.7265625" customWidth="1"/>
  </cols>
  <sheetData>
    <row r="1" spans="1:35" ht="15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428</v>
      </c>
      <c r="F1" s="2" t="s">
        <v>5</v>
      </c>
      <c r="G1" s="2" t="s">
        <v>6</v>
      </c>
      <c r="H1" s="2" t="s">
        <v>7</v>
      </c>
      <c r="I1" s="2" t="s">
        <v>8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15.75" customHeight="1" x14ac:dyDescent="0.3">
      <c r="A2" s="31" t="s">
        <v>9</v>
      </c>
      <c r="B2" s="32" t="s">
        <v>10</v>
      </c>
      <c r="C2" s="33">
        <v>45</v>
      </c>
      <c r="D2" s="33">
        <v>0</v>
      </c>
      <c r="E2" s="33"/>
      <c r="F2" s="33">
        <v>1009025</v>
      </c>
      <c r="G2" s="33">
        <v>16994</v>
      </c>
      <c r="H2" s="33">
        <v>22661</v>
      </c>
      <c r="I2" s="33">
        <v>22422.777777777777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15.75" customHeight="1" x14ac:dyDescent="0.3">
      <c r="A3" s="31" t="s">
        <v>11</v>
      </c>
      <c r="B3" s="32" t="s">
        <v>10</v>
      </c>
      <c r="C3" s="33">
        <v>70</v>
      </c>
      <c r="D3" s="33">
        <v>0</v>
      </c>
      <c r="E3" s="33"/>
      <c r="F3" s="33">
        <v>1504028.08</v>
      </c>
      <c r="G3" s="33">
        <v>16994</v>
      </c>
      <c r="H3" s="33">
        <v>22660.959999999999</v>
      </c>
      <c r="I3" s="33">
        <v>21486.115428571429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5.75" customHeight="1" x14ac:dyDescent="0.3">
      <c r="A4" s="31" t="s">
        <v>12</v>
      </c>
      <c r="B4" s="32" t="s">
        <v>13</v>
      </c>
      <c r="C4" s="33">
        <v>37</v>
      </c>
      <c r="D4" s="33">
        <v>0</v>
      </c>
      <c r="E4" s="33"/>
      <c r="F4" s="33">
        <v>205509.88</v>
      </c>
      <c r="G4" s="33">
        <v>4422.72</v>
      </c>
      <c r="H4" s="33">
        <v>18796.560000000001</v>
      </c>
      <c r="I4" s="33">
        <v>5554.3210810810815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15.75" customHeight="1" x14ac:dyDescent="0.3">
      <c r="A5" s="31" t="s">
        <v>14</v>
      </c>
      <c r="B5" s="32" t="s">
        <v>15</v>
      </c>
      <c r="C5" s="33">
        <v>56</v>
      </c>
      <c r="D5" s="33">
        <v>0</v>
      </c>
      <c r="E5" s="33"/>
      <c r="F5" s="33">
        <v>279863.71000000002</v>
      </c>
      <c r="G5" s="33">
        <v>3266.65</v>
      </c>
      <c r="H5" s="33">
        <v>21000</v>
      </c>
      <c r="I5" s="33">
        <v>4997.5662500000008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15.75" customHeight="1" x14ac:dyDescent="0.3">
      <c r="A6" s="31" t="s">
        <v>16</v>
      </c>
      <c r="B6" s="32" t="s">
        <v>17</v>
      </c>
      <c r="C6" s="33">
        <v>51</v>
      </c>
      <c r="D6" s="33">
        <v>2</v>
      </c>
      <c r="E6" s="33">
        <v>1371.13</v>
      </c>
      <c r="F6" s="33">
        <v>240616.49</v>
      </c>
      <c r="G6" s="33">
        <v>3948.96</v>
      </c>
      <c r="H6" s="33">
        <v>11847</v>
      </c>
      <c r="I6" s="33">
        <v>4717.9703921568625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15.75" customHeight="1" x14ac:dyDescent="0.3">
      <c r="A7" s="31" t="s">
        <v>351</v>
      </c>
      <c r="B7" s="32" t="s">
        <v>10</v>
      </c>
      <c r="C7" s="33">
        <v>28</v>
      </c>
      <c r="D7" s="33">
        <v>0</v>
      </c>
      <c r="E7" s="33"/>
      <c r="F7" s="33">
        <v>622101</v>
      </c>
      <c r="G7" s="33">
        <v>16994</v>
      </c>
      <c r="H7" s="33">
        <v>13552</v>
      </c>
      <c r="I7" s="33">
        <v>22217.892857142859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5.75" customHeight="1" x14ac:dyDescent="0.3">
      <c r="A8" s="31" t="s">
        <v>19</v>
      </c>
      <c r="B8" s="31" t="s">
        <v>20</v>
      </c>
      <c r="C8" s="33">
        <v>44</v>
      </c>
      <c r="D8" s="33">
        <v>0</v>
      </c>
      <c r="E8" s="33"/>
      <c r="F8" s="33">
        <v>682366</v>
      </c>
      <c r="G8" s="33">
        <v>14775</v>
      </c>
      <c r="H8" s="33">
        <v>5411</v>
      </c>
      <c r="I8" s="33">
        <v>15508.318181818182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5.75" customHeight="1" x14ac:dyDescent="0.3">
      <c r="A9" s="31" t="s">
        <v>21</v>
      </c>
      <c r="B9" s="32" t="s">
        <v>20</v>
      </c>
      <c r="C9" s="33">
        <v>41</v>
      </c>
      <c r="D9" s="33">
        <v>0</v>
      </c>
      <c r="E9" s="33"/>
      <c r="F9" s="33">
        <v>664050</v>
      </c>
      <c r="G9" s="33">
        <v>14775</v>
      </c>
      <c r="H9" s="33">
        <v>11840</v>
      </c>
      <c r="I9" s="33">
        <v>16196.341463414634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5.75" customHeight="1" x14ac:dyDescent="0.3">
      <c r="A10" s="31" t="s">
        <v>243</v>
      </c>
      <c r="B10" s="32" t="s">
        <v>10</v>
      </c>
      <c r="C10" s="33">
        <v>36</v>
      </c>
      <c r="D10" s="33">
        <v>0</v>
      </c>
      <c r="E10" s="33"/>
      <c r="F10" s="33">
        <v>825972.58</v>
      </c>
      <c r="G10" s="33">
        <v>16994</v>
      </c>
      <c r="H10" s="33">
        <v>16992.34</v>
      </c>
      <c r="I10" s="33">
        <v>22943.682777777776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5.75" customHeight="1" x14ac:dyDescent="0.3">
      <c r="A11" s="31" t="s">
        <v>23</v>
      </c>
      <c r="B11" s="32" t="s">
        <v>20</v>
      </c>
      <c r="C11" s="33">
        <v>43</v>
      </c>
      <c r="D11" s="33">
        <v>0</v>
      </c>
      <c r="E11" s="33"/>
      <c r="F11" s="33">
        <v>779786</v>
      </c>
      <c r="G11" s="33">
        <v>14775</v>
      </c>
      <c r="H11" s="33">
        <v>15399</v>
      </c>
      <c r="I11" s="33">
        <v>18134.558139534885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5.75" customHeight="1" x14ac:dyDescent="0.3">
      <c r="A12" s="31" t="s">
        <v>24</v>
      </c>
      <c r="B12" s="32" t="s">
        <v>13</v>
      </c>
      <c r="C12" s="33">
        <v>61</v>
      </c>
      <c r="D12" s="33">
        <v>0</v>
      </c>
      <c r="E12" s="33"/>
      <c r="F12" s="33">
        <v>428584.65</v>
      </c>
      <c r="G12" s="33">
        <v>5319.96</v>
      </c>
      <c r="H12" s="33">
        <v>14196</v>
      </c>
      <c r="I12" s="33">
        <v>7025.9778688524593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5.75" customHeight="1" x14ac:dyDescent="0.3">
      <c r="A13" s="31" t="s">
        <v>25</v>
      </c>
      <c r="B13" s="32" t="s">
        <v>17</v>
      </c>
      <c r="C13" s="33">
        <v>36</v>
      </c>
      <c r="D13" s="33">
        <v>0</v>
      </c>
      <c r="E13" s="33"/>
      <c r="F13" s="33">
        <v>398805.4</v>
      </c>
      <c r="G13" s="33">
        <v>7075.44</v>
      </c>
      <c r="H13" s="33">
        <v>18619.18</v>
      </c>
      <c r="I13" s="33">
        <v>11077.927777777779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5.75" customHeight="1" x14ac:dyDescent="0.3">
      <c r="A14" s="31" t="s">
        <v>26</v>
      </c>
      <c r="B14" s="32" t="s">
        <v>13</v>
      </c>
      <c r="C14" s="33">
        <v>61</v>
      </c>
      <c r="D14" s="33">
        <v>0</v>
      </c>
      <c r="E14" s="33"/>
      <c r="F14" s="33">
        <v>480000</v>
      </c>
      <c r="G14" s="33">
        <v>5700</v>
      </c>
      <c r="H14" s="33">
        <v>17100</v>
      </c>
      <c r="I14" s="33">
        <v>7868.8524590163934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.75" customHeight="1" x14ac:dyDescent="0.3">
      <c r="A15" s="31" t="s">
        <v>429</v>
      </c>
      <c r="B15" s="32" t="s">
        <v>28</v>
      </c>
      <c r="C15" s="33">
        <v>43</v>
      </c>
      <c r="D15" s="33">
        <v>0</v>
      </c>
      <c r="E15" s="33"/>
      <c r="F15" s="33">
        <v>317999.21999999997</v>
      </c>
      <c r="G15" s="33">
        <v>4916.7</v>
      </c>
      <c r="H15" s="33">
        <v>13151.88</v>
      </c>
      <c r="I15" s="33">
        <v>7395.3306976744179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5.75" customHeight="1" x14ac:dyDescent="0.3">
      <c r="A16" s="31" t="s">
        <v>29</v>
      </c>
      <c r="B16" s="32" t="s">
        <v>30</v>
      </c>
      <c r="C16" s="33">
        <v>51</v>
      </c>
      <c r="D16" s="33">
        <v>0</v>
      </c>
      <c r="E16" s="33"/>
      <c r="F16" s="33">
        <v>848877.97</v>
      </c>
      <c r="G16" s="33">
        <v>10703.43</v>
      </c>
      <c r="H16" s="33">
        <v>43025.27</v>
      </c>
      <c r="I16" s="33">
        <v>16644.666078431372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5.75" customHeight="1" x14ac:dyDescent="0.3">
      <c r="A17" s="31" t="s">
        <v>31</v>
      </c>
      <c r="B17" s="32" t="s">
        <v>30</v>
      </c>
      <c r="C17" s="33">
        <v>77</v>
      </c>
      <c r="D17" s="33">
        <v>0</v>
      </c>
      <c r="E17" s="33"/>
      <c r="F17" s="33">
        <v>1010000</v>
      </c>
      <c r="G17" s="33">
        <v>10896</v>
      </c>
      <c r="H17" s="33">
        <v>38692.800000000003</v>
      </c>
      <c r="I17" s="33">
        <v>13116.883116883117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5.75" customHeight="1" x14ac:dyDescent="0.3">
      <c r="A18" s="31" t="s">
        <v>33</v>
      </c>
      <c r="B18" s="32" t="s">
        <v>34</v>
      </c>
      <c r="C18" s="33">
        <v>68</v>
      </c>
      <c r="D18" s="33">
        <v>0</v>
      </c>
      <c r="E18" s="33"/>
      <c r="F18" s="33">
        <v>968917.89</v>
      </c>
      <c r="G18" s="33">
        <v>11087</v>
      </c>
      <c r="H18" s="33">
        <v>26721</v>
      </c>
      <c r="I18" s="33">
        <v>14248.7925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5.75" customHeight="1" x14ac:dyDescent="0.3">
      <c r="A19" s="31" t="s">
        <v>35</v>
      </c>
      <c r="B19" s="32" t="s">
        <v>15</v>
      </c>
      <c r="C19" s="33">
        <v>36</v>
      </c>
      <c r="D19" s="33">
        <v>0</v>
      </c>
      <c r="E19" s="33"/>
      <c r="F19" s="33">
        <v>127975.78</v>
      </c>
      <c r="G19" s="33">
        <v>2522.04</v>
      </c>
      <c r="H19" s="33">
        <v>12609.6</v>
      </c>
      <c r="I19" s="33">
        <v>3554.8827777777778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.75" customHeight="1" x14ac:dyDescent="0.3">
      <c r="A20" s="31" t="s">
        <v>36</v>
      </c>
      <c r="B20" s="32" t="s">
        <v>28</v>
      </c>
      <c r="C20" s="33">
        <v>42</v>
      </c>
      <c r="D20" s="33">
        <v>0</v>
      </c>
      <c r="E20" s="33"/>
      <c r="F20" s="33">
        <v>395753.02</v>
      </c>
      <c r="G20" s="33">
        <v>6114.96</v>
      </c>
      <c r="H20" s="33">
        <v>18610.25</v>
      </c>
      <c r="I20" s="33">
        <v>9422.6909523809536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5.75" customHeight="1" x14ac:dyDescent="0.3">
      <c r="A21" s="31" t="s">
        <v>37</v>
      </c>
      <c r="B21" s="32" t="s">
        <v>13</v>
      </c>
      <c r="C21" s="33">
        <v>72</v>
      </c>
      <c r="D21" s="33">
        <v>0</v>
      </c>
      <c r="E21" s="33"/>
      <c r="F21" s="33">
        <v>619313.51</v>
      </c>
      <c r="G21" s="33">
        <v>7014</v>
      </c>
      <c r="H21" s="33">
        <v>23367</v>
      </c>
      <c r="I21" s="33">
        <v>8601.5765277777773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5.75" customHeight="1" x14ac:dyDescent="0.3">
      <c r="A22" s="31" t="s">
        <v>38</v>
      </c>
      <c r="B22" s="32" t="s">
        <v>17</v>
      </c>
      <c r="C22" s="33">
        <v>49</v>
      </c>
      <c r="D22" s="33">
        <v>0</v>
      </c>
      <c r="E22" s="33"/>
      <c r="F22" s="33">
        <v>335315.88</v>
      </c>
      <c r="G22" s="35">
        <v>4674</v>
      </c>
      <c r="H22" s="33">
        <v>13338.64</v>
      </c>
      <c r="I22" s="33">
        <v>6843.1812244897956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5.75" customHeight="1" x14ac:dyDescent="0.3">
      <c r="A23" s="31" t="s">
        <v>39</v>
      </c>
      <c r="B23" s="32" t="s">
        <v>40</v>
      </c>
      <c r="C23" s="33">
        <v>59</v>
      </c>
      <c r="D23" s="33">
        <v>0</v>
      </c>
      <c r="E23" s="33"/>
      <c r="F23" s="33">
        <v>825521</v>
      </c>
      <c r="G23" s="36">
        <v>7636</v>
      </c>
      <c r="H23" s="37">
        <v>31809</v>
      </c>
      <c r="I23" s="33">
        <v>13991.881355932202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5.75" customHeight="1" x14ac:dyDescent="0.3">
      <c r="A24" s="31" t="s">
        <v>41</v>
      </c>
      <c r="B24" s="32" t="s">
        <v>28</v>
      </c>
      <c r="C24" s="33">
        <v>40</v>
      </c>
      <c r="D24" s="33">
        <v>0</v>
      </c>
      <c r="E24" s="33"/>
      <c r="F24" s="33">
        <v>653000</v>
      </c>
      <c r="G24" s="33">
        <v>10425</v>
      </c>
      <c r="H24" s="33">
        <v>12510.96</v>
      </c>
      <c r="I24" s="33">
        <v>16325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15.75" customHeight="1" x14ac:dyDescent="0.3">
      <c r="A25" s="31" t="s">
        <v>43</v>
      </c>
      <c r="B25" s="32" t="s">
        <v>20</v>
      </c>
      <c r="C25" s="33">
        <v>61</v>
      </c>
      <c r="D25" s="33">
        <v>0</v>
      </c>
      <c r="E25" s="33"/>
      <c r="F25" s="33">
        <v>1029391</v>
      </c>
      <c r="G25" s="33">
        <v>14200</v>
      </c>
      <c r="H25" s="33">
        <v>29000</v>
      </c>
      <c r="I25" s="33">
        <v>16875.262295081968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5.75" customHeight="1" x14ac:dyDescent="0.3">
      <c r="A26" s="31" t="s">
        <v>44</v>
      </c>
      <c r="B26" s="32" t="s">
        <v>30</v>
      </c>
      <c r="C26" s="33">
        <v>63</v>
      </c>
      <c r="D26" s="33">
        <v>0</v>
      </c>
      <c r="E26" s="33"/>
      <c r="F26" s="33">
        <v>673967.9</v>
      </c>
      <c r="G26" s="33">
        <v>9574.66</v>
      </c>
      <c r="H26" s="33">
        <v>26263.45</v>
      </c>
      <c r="I26" s="33">
        <v>10697.903174603174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.75" customHeight="1" x14ac:dyDescent="0.3">
      <c r="A27" s="31" t="s">
        <v>45</v>
      </c>
      <c r="B27" s="32" t="s">
        <v>46</v>
      </c>
      <c r="C27" s="33">
        <v>148</v>
      </c>
      <c r="D27" s="33">
        <v>0</v>
      </c>
      <c r="E27" s="33"/>
      <c r="F27" s="33">
        <v>2187728.81</v>
      </c>
      <c r="G27" s="33">
        <v>16546.61</v>
      </c>
      <c r="H27" s="33">
        <v>50000.04</v>
      </c>
      <c r="I27" s="33">
        <v>14781.951418918919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15.75" customHeight="1" x14ac:dyDescent="0.3">
      <c r="A28" s="31" t="s">
        <v>47</v>
      </c>
      <c r="B28" s="32" t="s">
        <v>17</v>
      </c>
      <c r="C28" s="33">
        <v>39</v>
      </c>
      <c r="D28" s="33">
        <v>0</v>
      </c>
      <c r="E28" s="33"/>
      <c r="F28" s="33">
        <v>280683.34000000003</v>
      </c>
      <c r="G28" s="33">
        <v>5151.12</v>
      </c>
      <c r="H28" s="33">
        <v>12726</v>
      </c>
      <c r="I28" s="33">
        <v>7197.0087179487182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17.25" customHeight="1" x14ac:dyDescent="0.3">
      <c r="A29" s="31" t="s">
        <v>48</v>
      </c>
      <c r="B29" s="32" t="s">
        <v>15</v>
      </c>
      <c r="C29" s="33">
        <v>51</v>
      </c>
      <c r="D29" s="33">
        <v>0</v>
      </c>
      <c r="E29" s="33"/>
      <c r="F29" s="33">
        <v>564000</v>
      </c>
      <c r="G29" s="33">
        <v>6999.96</v>
      </c>
      <c r="H29" s="33">
        <v>20000.04</v>
      </c>
      <c r="I29" s="33">
        <v>11058.823529411764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15.75" customHeight="1" x14ac:dyDescent="0.3">
      <c r="A30" s="31" t="s">
        <v>49</v>
      </c>
      <c r="B30" s="32" t="s">
        <v>15</v>
      </c>
      <c r="C30" s="33">
        <v>42</v>
      </c>
      <c r="D30" s="33">
        <v>0</v>
      </c>
      <c r="E30" s="33"/>
      <c r="F30" s="33">
        <v>800000</v>
      </c>
      <c r="G30" s="33">
        <v>9364.44</v>
      </c>
      <c r="H30" s="33">
        <v>28093.56</v>
      </c>
      <c r="I30" s="33">
        <v>19047.619047619046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15.75" customHeight="1" x14ac:dyDescent="0.3">
      <c r="A31" s="31" t="s">
        <v>50</v>
      </c>
      <c r="B31" s="32" t="s">
        <v>51</v>
      </c>
      <c r="C31" s="33">
        <v>44</v>
      </c>
      <c r="D31" s="33">
        <v>0</v>
      </c>
      <c r="E31" s="33"/>
      <c r="F31" s="33">
        <v>706287.31</v>
      </c>
      <c r="G31" s="33">
        <v>13600</v>
      </c>
      <c r="H31" s="33">
        <v>29700</v>
      </c>
      <c r="I31" s="33">
        <v>16051.98431818182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15.75" customHeight="1" x14ac:dyDescent="0.3">
      <c r="A32" s="31" t="s">
        <v>52</v>
      </c>
      <c r="B32" s="32" t="s">
        <v>17</v>
      </c>
      <c r="C32" s="33">
        <v>38</v>
      </c>
      <c r="D32" s="33">
        <v>0</v>
      </c>
      <c r="E32" s="33"/>
      <c r="F32" s="33">
        <v>464717.72</v>
      </c>
      <c r="G32" s="33">
        <v>9902.4</v>
      </c>
      <c r="H32" s="33">
        <v>14672.16</v>
      </c>
      <c r="I32" s="33">
        <v>12229.413684210525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ht="15.75" customHeight="1" x14ac:dyDescent="0.3">
      <c r="A33" s="31" t="s">
        <v>53</v>
      </c>
      <c r="B33" s="32" t="s">
        <v>15</v>
      </c>
      <c r="C33" s="33">
        <v>68</v>
      </c>
      <c r="D33" s="33">
        <v>0</v>
      </c>
      <c r="E33" s="33"/>
      <c r="F33" s="33">
        <v>871740.71</v>
      </c>
      <c r="G33" s="33">
        <v>11644.32</v>
      </c>
      <c r="H33" s="33">
        <v>29847.46</v>
      </c>
      <c r="I33" s="33">
        <v>12819.716323529412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.75" customHeight="1" x14ac:dyDescent="0.3">
      <c r="A34" s="31" t="s">
        <v>54</v>
      </c>
      <c r="B34" s="32" t="s">
        <v>17</v>
      </c>
      <c r="C34" s="33">
        <v>31</v>
      </c>
      <c r="D34" s="33">
        <v>0</v>
      </c>
      <c r="E34" s="33"/>
      <c r="F34" s="33">
        <v>211259.93</v>
      </c>
      <c r="G34" s="33">
        <v>4400</v>
      </c>
      <c r="H34" s="33">
        <v>13800</v>
      </c>
      <c r="I34" s="33">
        <v>6814.8364516129031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15.75" customHeight="1" x14ac:dyDescent="0.3">
      <c r="A35" s="31" t="s">
        <v>55</v>
      </c>
      <c r="B35" s="32" t="s">
        <v>40</v>
      </c>
      <c r="C35" s="33">
        <v>59</v>
      </c>
      <c r="D35" s="33">
        <v>0</v>
      </c>
      <c r="E35" s="33"/>
      <c r="F35" s="33">
        <v>759117.24</v>
      </c>
      <c r="G35" s="33">
        <v>9290.64</v>
      </c>
      <c r="H35" s="33">
        <v>28178.15</v>
      </c>
      <c r="I35" s="33">
        <v>12866.393898305085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ht="15.75" customHeight="1" x14ac:dyDescent="0.3">
      <c r="A36" s="31" t="s">
        <v>56</v>
      </c>
      <c r="B36" s="32" t="s">
        <v>13</v>
      </c>
      <c r="C36" s="33">
        <v>48</v>
      </c>
      <c r="D36" s="33">
        <v>0</v>
      </c>
      <c r="E36" s="33"/>
      <c r="F36" s="33">
        <v>577486.80000000005</v>
      </c>
      <c r="G36" s="33">
        <v>8687.0400000000009</v>
      </c>
      <c r="H36" s="38">
        <v>28953.96</v>
      </c>
      <c r="I36" s="33">
        <v>12030.975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ht="15.75" customHeight="1" x14ac:dyDescent="0.3">
      <c r="A37" s="31" t="s">
        <v>57</v>
      </c>
      <c r="B37" s="32" t="s">
        <v>34</v>
      </c>
      <c r="C37" s="33">
        <v>100</v>
      </c>
      <c r="D37" s="33">
        <v>0</v>
      </c>
      <c r="E37" s="33"/>
      <c r="F37" s="33">
        <v>1790621.88</v>
      </c>
      <c r="G37" s="33">
        <v>13463.16</v>
      </c>
      <c r="H37" s="33">
        <v>37056.36</v>
      </c>
      <c r="I37" s="33">
        <v>17906.218799999999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 ht="15.75" customHeight="1" x14ac:dyDescent="0.3">
      <c r="A38" s="31" t="s">
        <v>58</v>
      </c>
      <c r="B38" s="32" t="s">
        <v>28</v>
      </c>
      <c r="C38" s="33">
        <v>49</v>
      </c>
      <c r="D38" s="33">
        <v>0</v>
      </c>
      <c r="E38" s="33"/>
      <c r="F38" s="33">
        <v>383474.5</v>
      </c>
      <c r="G38" s="33">
        <v>4827</v>
      </c>
      <c r="H38" s="33">
        <v>14481</v>
      </c>
      <c r="I38" s="33">
        <v>7826.0102040816328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ht="15.75" customHeight="1" x14ac:dyDescent="0.3">
      <c r="A39" s="31" t="s">
        <v>59</v>
      </c>
      <c r="B39" s="32" t="s">
        <v>28</v>
      </c>
      <c r="C39" s="33">
        <v>49</v>
      </c>
      <c r="D39" s="33">
        <v>0</v>
      </c>
      <c r="E39" s="33"/>
      <c r="F39" s="33">
        <v>453452.56</v>
      </c>
      <c r="G39" s="33">
        <v>5460</v>
      </c>
      <c r="H39" s="33">
        <v>21840.240000000002</v>
      </c>
      <c r="I39" s="33">
        <v>9254.1338775510212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ht="15.75" customHeight="1" x14ac:dyDescent="0.3">
      <c r="A40" s="31" t="s">
        <v>60</v>
      </c>
      <c r="B40" s="32" t="s">
        <v>30</v>
      </c>
      <c r="C40" s="33">
        <v>63</v>
      </c>
      <c r="D40" s="33">
        <v>0</v>
      </c>
      <c r="E40" s="33"/>
      <c r="F40" s="33">
        <v>1080122</v>
      </c>
      <c r="G40" s="33">
        <v>12000</v>
      </c>
      <c r="H40" s="33">
        <v>39748</v>
      </c>
      <c r="I40" s="33">
        <v>17144.79365079365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.75" customHeight="1" x14ac:dyDescent="0.3">
      <c r="A41" s="31" t="s">
        <v>61</v>
      </c>
      <c r="B41" s="32" t="s">
        <v>28</v>
      </c>
      <c r="C41" s="33">
        <v>37</v>
      </c>
      <c r="D41" s="33">
        <v>0</v>
      </c>
      <c r="E41" s="33"/>
      <c r="F41" s="33">
        <v>270112.94</v>
      </c>
      <c r="G41" s="33">
        <v>5950.8</v>
      </c>
      <c r="H41" s="33">
        <v>13086.25</v>
      </c>
      <c r="I41" s="33">
        <v>7300.3497297297299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ht="15.75" customHeight="1" x14ac:dyDescent="0.3">
      <c r="A42" s="31" t="s">
        <v>62</v>
      </c>
      <c r="B42" s="32" t="s">
        <v>51</v>
      </c>
      <c r="C42" s="33">
        <v>54</v>
      </c>
      <c r="D42" s="33">
        <v>0</v>
      </c>
      <c r="E42" s="33"/>
      <c r="F42" s="33">
        <v>930587.63</v>
      </c>
      <c r="G42" s="33">
        <v>13600</v>
      </c>
      <c r="H42" s="33">
        <v>48275.26</v>
      </c>
      <c r="I42" s="33">
        <v>17233.10425925926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ht="15.75" customHeight="1" x14ac:dyDescent="0.3">
      <c r="A43" s="31" t="s">
        <v>63</v>
      </c>
      <c r="B43" s="32" t="s">
        <v>13</v>
      </c>
      <c r="C43" s="33">
        <v>54</v>
      </c>
      <c r="D43" s="33">
        <v>0</v>
      </c>
      <c r="E43" s="33"/>
      <c r="F43" s="33">
        <v>858580.19</v>
      </c>
      <c r="G43" s="39">
        <v>12117.24</v>
      </c>
      <c r="H43" s="33">
        <v>29474.52</v>
      </c>
      <c r="I43" s="33">
        <v>15899.633148148147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35" ht="15.75" customHeight="1" x14ac:dyDescent="0.3">
      <c r="A44" s="31" t="s">
        <v>430</v>
      </c>
      <c r="B44" s="32" t="s">
        <v>40</v>
      </c>
      <c r="C44" s="33">
        <v>71</v>
      </c>
      <c r="D44" s="33">
        <v>0</v>
      </c>
      <c r="E44" s="33"/>
      <c r="F44" s="33">
        <v>1220858</v>
      </c>
      <c r="G44" s="33">
        <v>12261.09</v>
      </c>
      <c r="H44" s="33">
        <v>21550.32</v>
      </c>
      <c r="I44" s="33">
        <v>17195.183098591548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1:35" ht="15.75" customHeight="1" x14ac:dyDescent="0.3">
      <c r="A45" s="31" t="s">
        <v>65</v>
      </c>
      <c r="B45" s="32" t="s">
        <v>28</v>
      </c>
      <c r="C45" s="33">
        <v>49</v>
      </c>
      <c r="D45" s="33">
        <v>0</v>
      </c>
      <c r="E45" s="33"/>
      <c r="F45" s="33">
        <v>229100.94</v>
      </c>
      <c r="G45" s="33">
        <v>3675</v>
      </c>
      <c r="H45" s="33">
        <v>9571.9599999999991</v>
      </c>
      <c r="I45" s="33">
        <v>4675.5293877551021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1:35" ht="15.75" customHeight="1" x14ac:dyDescent="0.3">
      <c r="A46" s="31" t="s">
        <v>66</v>
      </c>
      <c r="B46" s="32" t="s">
        <v>30</v>
      </c>
      <c r="C46" s="33">
        <v>79</v>
      </c>
      <c r="D46" s="33">
        <v>0</v>
      </c>
      <c r="E46" s="33"/>
      <c r="F46" s="33">
        <v>956764.4</v>
      </c>
      <c r="G46" s="33">
        <v>10870</v>
      </c>
      <c r="H46" s="33">
        <v>30600</v>
      </c>
      <c r="I46" s="33">
        <v>12110.941772151898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1:35" ht="15.75" customHeight="1" x14ac:dyDescent="0.3">
      <c r="A47" s="31" t="s">
        <v>67</v>
      </c>
      <c r="B47" s="32" t="s">
        <v>46</v>
      </c>
      <c r="C47" s="33">
        <v>31</v>
      </c>
      <c r="D47" s="33">
        <v>0</v>
      </c>
      <c r="E47" s="33"/>
      <c r="F47" s="33">
        <v>199177.86</v>
      </c>
      <c r="G47" s="33">
        <v>4350</v>
      </c>
      <c r="H47" s="33">
        <v>12978</v>
      </c>
      <c r="I47" s="33">
        <v>6425.0922580645156</v>
      </c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.75" customHeight="1" x14ac:dyDescent="0.3">
      <c r="A48" s="31" t="s">
        <v>68</v>
      </c>
      <c r="B48" s="32" t="s">
        <v>17</v>
      </c>
      <c r="C48" s="33">
        <v>44</v>
      </c>
      <c r="D48" s="33">
        <v>0</v>
      </c>
      <c r="E48" s="33"/>
      <c r="F48" s="33">
        <v>286436.68</v>
      </c>
      <c r="G48" s="33">
        <v>3741</v>
      </c>
      <c r="H48" s="33">
        <v>14235.96</v>
      </c>
      <c r="I48" s="33">
        <v>6509.9245454545453</v>
      </c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</row>
    <row r="49" spans="1:35" ht="15.75" customHeight="1" x14ac:dyDescent="0.3">
      <c r="A49" s="31" t="s">
        <v>69</v>
      </c>
      <c r="B49" s="32" t="s">
        <v>13</v>
      </c>
      <c r="C49" s="33">
        <v>51</v>
      </c>
      <c r="D49" s="33">
        <v>0</v>
      </c>
      <c r="E49" s="33"/>
      <c r="F49" s="33">
        <v>919366.97</v>
      </c>
      <c r="G49" s="33">
        <v>11625.75</v>
      </c>
      <c r="H49" s="33">
        <v>43155.5</v>
      </c>
      <c r="I49" s="33">
        <v>18026.803333333333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</row>
    <row r="50" spans="1:35" ht="15.75" customHeight="1" x14ac:dyDescent="0.3">
      <c r="A50" s="31" t="s">
        <v>70</v>
      </c>
      <c r="B50" s="32" t="s">
        <v>15</v>
      </c>
      <c r="C50" s="33">
        <v>51</v>
      </c>
      <c r="D50" s="33">
        <v>0</v>
      </c>
      <c r="E50" s="33"/>
      <c r="F50" s="33">
        <v>616353.46</v>
      </c>
      <c r="G50" s="33">
        <v>8537.4</v>
      </c>
      <c r="H50" s="33">
        <v>24333.96</v>
      </c>
      <c r="I50" s="33">
        <v>12085.361960784314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</row>
    <row r="51" spans="1:35" ht="15.75" customHeight="1" x14ac:dyDescent="0.3">
      <c r="A51" s="31" t="s">
        <v>71</v>
      </c>
      <c r="B51" s="32" t="s">
        <v>51</v>
      </c>
      <c r="C51" s="33">
        <v>73</v>
      </c>
      <c r="D51" s="33">
        <v>0</v>
      </c>
      <c r="E51" s="33"/>
      <c r="F51" s="33">
        <v>1234458.1299999999</v>
      </c>
      <c r="G51" s="33">
        <v>13600</v>
      </c>
      <c r="H51" s="33">
        <v>34700</v>
      </c>
      <c r="I51" s="33">
        <v>16910.385342465754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</row>
    <row r="52" spans="1:35" ht="15.75" customHeight="1" x14ac:dyDescent="0.3">
      <c r="A52" s="31" t="s">
        <v>72</v>
      </c>
      <c r="B52" s="32" t="s">
        <v>34</v>
      </c>
      <c r="C52" s="33">
        <v>51</v>
      </c>
      <c r="D52" s="33">
        <v>0</v>
      </c>
      <c r="E52" s="33"/>
      <c r="F52" s="33">
        <v>764000</v>
      </c>
      <c r="G52" s="33">
        <v>10559.04</v>
      </c>
      <c r="H52" s="33">
        <v>31677</v>
      </c>
      <c r="I52" s="33">
        <v>14980.392156862745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spans="1:35" ht="15.75" customHeight="1" x14ac:dyDescent="0.3">
      <c r="A53" s="31" t="s">
        <v>73</v>
      </c>
      <c r="B53" s="32" t="s">
        <v>28</v>
      </c>
      <c r="C53" s="33">
        <v>43</v>
      </c>
      <c r="D53" s="33">
        <v>0</v>
      </c>
      <c r="E53" s="33"/>
      <c r="F53" s="33">
        <v>329287.53999999998</v>
      </c>
      <c r="G53" s="33">
        <v>4677</v>
      </c>
      <c r="H53" s="33">
        <v>19878</v>
      </c>
      <c r="I53" s="33">
        <v>7657.8497674418604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</row>
    <row r="54" spans="1:35" ht="15.75" customHeight="1" x14ac:dyDescent="0.3">
      <c r="A54" s="31" t="s">
        <v>431</v>
      </c>
      <c r="B54" s="32" t="s">
        <v>28</v>
      </c>
      <c r="C54" s="33">
        <v>61</v>
      </c>
      <c r="D54" s="33">
        <v>0</v>
      </c>
      <c r="E54" s="33"/>
      <c r="F54" s="33">
        <v>958171.66</v>
      </c>
      <c r="G54" s="33">
        <v>10294.34</v>
      </c>
      <c r="H54" s="33">
        <v>31681.54</v>
      </c>
      <c r="I54" s="33">
        <v>15707.732131147541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.75" customHeight="1" x14ac:dyDescent="0.3">
      <c r="A55" s="31" t="s">
        <v>75</v>
      </c>
      <c r="B55" s="32" t="s">
        <v>30</v>
      </c>
      <c r="C55" s="33">
        <v>69</v>
      </c>
      <c r="D55" s="33">
        <v>0</v>
      </c>
      <c r="E55" s="33"/>
      <c r="F55" s="33">
        <v>824009.88</v>
      </c>
      <c r="G55" s="33">
        <v>9849</v>
      </c>
      <c r="H55" s="33">
        <v>29292.959999999999</v>
      </c>
      <c r="I55" s="33">
        <v>11942.172173913044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</row>
    <row r="56" spans="1:35" ht="15.75" customHeight="1" x14ac:dyDescent="0.3">
      <c r="A56" s="31" t="s">
        <v>76</v>
      </c>
      <c r="B56" s="32" t="s">
        <v>46</v>
      </c>
      <c r="C56" s="33">
        <v>46</v>
      </c>
      <c r="D56" s="33">
        <v>0</v>
      </c>
      <c r="E56" s="33"/>
      <c r="F56" s="33">
        <v>371831.42</v>
      </c>
      <c r="G56" s="33">
        <v>5462.92</v>
      </c>
      <c r="H56" s="33">
        <v>18575.14</v>
      </c>
      <c r="I56" s="33">
        <v>8083.2917391304345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</row>
    <row r="57" spans="1:35" ht="15.75" customHeight="1" x14ac:dyDescent="0.3">
      <c r="A57" s="31" t="s">
        <v>77</v>
      </c>
      <c r="B57" s="32" t="s">
        <v>13</v>
      </c>
      <c r="C57" s="33">
        <v>39</v>
      </c>
      <c r="D57" s="33">
        <v>6</v>
      </c>
      <c r="E57" s="33">
        <v>2329.3200000000002</v>
      </c>
      <c r="F57" s="33">
        <v>302276.05</v>
      </c>
      <c r="G57" s="33">
        <v>5475.12</v>
      </c>
      <c r="H57" s="33">
        <v>21832.15</v>
      </c>
      <c r="I57" s="33">
        <v>7750.6679487179481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</row>
    <row r="58" spans="1:35" ht="15.75" customHeight="1" x14ac:dyDescent="0.3">
      <c r="A58" s="31" t="s">
        <v>78</v>
      </c>
      <c r="B58" s="32" t="s">
        <v>51</v>
      </c>
      <c r="C58" s="33">
        <v>76</v>
      </c>
      <c r="D58" s="33">
        <v>0</v>
      </c>
      <c r="E58" s="33"/>
      <c r="F58" s="33">
        <v>1316399.54</v>
      </c>
      <c r="G58" s="33">
        <v>13571</v>
      </c>
      <c r="H58" s="33">
        <v>39700</v>
      </c>
      <c r="I58" s="33">
        <v>17321.046578947367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</row>
    <row r="59" spans="1:35" ht="15.75" customHeight="1" x14ac:dyDescent="0.3">
      <c r="A59" s="31" t="s">
        <v>79</v>
      </c>
      <c r="B59" s="32" t="s">
        <v>15</v>
      </c>
      <c r="C59" s="33">
        <v>52</v>
      </c>
      <c r="D59" s="33">
        <v>0</v>
      </c>
      <c r="E59" s="33"/>
      <c r="F59" s="33">
        <v>350000</v>
      </c>
      <c r="G59" s="33">
        <v>4887</v>
      </c>
      <c r="H59" s="33">
        <v>11229</v>
      </c>
      <c r="I59" s="33">
        <v>6730.7692307692305</v>
      </c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ht="15.75" customHeight="1" x14ac:dyDescent="0.3">
      <c r="A60" s="31" t="s">
        <v>80</v>
      </c>
      <c r="B60" s="32" t="s">
        <v>51</v>
      </c>
      <c r="C60" s="33">
        <v>75</v>
      </c>
      <c r="D60" s="33">
        <v>0</v>
      </c>
      <c r="E60" s="33"/>
      <c r="F60" s="33">
        <v>1321771.53</v>
      </c>
      <c r="G60" s="33">
        <v>13600</v>
      </c>
      <c r="H60" s="33">
        <v>34675.269999999997</v>
      </c>
      <c r="I60" s="33">
        <v>17623.6204</v>
      </c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</row>
    <row r="61" spans="1:35" ht="15.75" customHeight="1" x14ac:dyDescent="0.3">
      <c r="A61" s="31" t="s">
        <v>81</v>
      </c>
      <c r="B61" s="32" t="s">
        <v>28</v>
      </c>
      <c r="C61" s="33">
        <v>45</v>
      </c>
      <c r="D61" s="33">
        <v>0</v>
      </c>
      <c r="E61" s="33"/>
      <c r="F61" s="33">
        <v>258943.37</v>
      </c>
      <c r="G61" s="33">
        <v>3550</v>
      </c>
      <c r="H61" s="33">
        <v>19081.259999999998</v>
      </c>
      <c r="I61" s="33">
        <v>5754.297111111111</v>
      </c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.75" customHeight="1" x14ac:dyDescent="0.3">
      <c r="A62" s="31" t="s">
        <v>82</v>
      </c>
      <c r="B62" s="32" t="s">
        <v>20</v>
      </c>
      <c r="C62" s="33">
        <v>41</v>
      </c>
      <c r="D62" s="33">
        <v>0</v>
      </c>
      <c r="E62" s="33"/>
      <c r="F62" s="33">
        <v>682828</v>
      </c>
      <c r="G62" s="33">
        <v>14473</v>
      </c>
      <c r="H62" s="33">
        <v>10050</v>
      </c>
      <c r="I62" s="33">
        <v>16654.341463414636</v>
      </c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</row>
    <row r="63" spans="1:35" ht="15.75" customHeight="1" x14ac:dyDescent="0.3">
      <c r="A63" s="31" t="s">
        <v>83</v>
      </c>
      <c r="B63" s="32" t="s">
        <v>28</v>
      </c>
      <c r="C63" s="33">
        <v>59</v>
      </c>
      <c r="D63" s="33">
        <v>4</v>
      </c>
      <c r="E63" s="33">
        <v>1125</v>
      </c>
      <c r="F63" s="33">
        <v>1056405.73</v>
      </c>
      <c r="G63" s="33">
        <v>10995.6</v>
      </c>
      <c r="H63" s="33">
        <v>31337.4</v>
      </c>
      <c r="I63" s="33">
        <v>17905.181864406779</v>
      </c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</row>
    <row r="64" spans="1:35" ht="15.75" customHeight="1" x14ac:dyDescent="0.3">
      <c r="A64" s="31" t="s">
        <v>84</v>
      </c>
      <c r="B64" s="32" t="s">
        <v>51</v>
      </c>
      <c r="C64" s="33">
        <v>42</v>
      </c>
      <c r="D64" s="33">
        <v>0</v>
      </c>
      <c r="E64" s="33"/>
      <c r="F64" s="33">
        <v>808482.58</v>
      </c>
      <c r="G64" s="33">
        <v>13600</v>
      </c>
      <c r="H64" s="33">
        <v>29674.27</v>
      </c>
      <c r="I64" s="33">
        <v>19249.585238095238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</row>
    <row r="65" spans="1:35" ht="15.75" customHeight="1" x14ac:dyDescent="0.3">
      <c r="A65" s="31" t="s">
        <v>85</v>
      </c>
      <c r="B65" s="32" t="s">
        <v>28</v>
      </c>
      <c r="C65" s="33">
        <v>55</v>
      </c>
      <c r="D65" s="33">
        <v>7</v>
      </c>
      <c r="E65" s="33">
        <v>4891.87</v>
      </c>
      <c r="F65" s="33">
        <v>371815.31</v>
      </c>
      <c r="G65" s="33">
        <v>5075.04</v>
      </c>
      <c r="H65" s="33">
        <v>12537.96</v>
      </c>
      <c r="I65" s="33">
        <v>6760.2783636363638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</row>
    <row r="66" spans="1:35" ht="15.75" customHeight="1" x14ac:dyDescent="0.3">
      <c r="A66" s="31" t="s">
        <v>86</v>
      </c>
      <c r="B66" s="32" t="s">
        <v>40</v>
      </c>
      <c r="C66" s="33">
        <v>40</v>
      </c>
      <c r="D66" s="33">
        <v>0</v>
      </c>
      <c r="E66" s="33"/>
      <c r="F66" s="33">
        <v>327332.90000000002</v>
      </c>
      <c r="G66" s="33">
        <v>5427</v>
      </c>
      <c r="H66" s="33">
        <v>17093.04</v>
      </c>
      <c r="I66" s="33">
        <v>8183.3225000000002</v>
      </c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</row>
    <row r="67" spans="1:35" ht="15.75" customHeight="1" x14ac:dyDescent="0.3">
      <c r="A67" s="31" t="s">
        <v>87</v>
      </c>
      <c r="B67" s="32" t="s">
        <v>15</v>
      </c>
      <c r="C67" s="33">
        <v>83</v>
      </c>
      <c r="D67" s="33">
        <v>0</v>
      </c>
      <c r="E67" s="33"/>
      <c r="F67" s="33">
        <v>1269655</v>
      </c>
      <c r="G67" s="33">
        <v>12109</v>
      </c>
      <c r="H67" s="33">
        <v>27815</v>
      </c>
      <c r="I67" s="33">
        <v>15297.048192771084</v>
      </c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</row>
    <row r="68" spans="1:35" ht="15.75" customHeight="1" x14ac:dyDescent="0.3">
      <c r="A68" s="31" t="s">
        <v>88</v>
      </c>
      <c r="B68" s="32" t="s">
        <v>15</v>
      </c>
      <c r="C68" s="33">
        <v>75</v>
      </c>
      <c r="D68" s="33">
        <v>0</v>
      </c>
      <c r="E68" s="33"/>
      <c r="F68" s="33">
        <v>1138537.81</v>
      </c>
      <c r="G68" s="33">
        <v>11922.96</v>
      </c>
      <c r="H68" s="33">
        <v>29220</v>
      </c>
      <c r="I68" s="33">
        <v>15180.504133333334</v>
      </c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.75" customHeight="1" x14ac:dyDescent="0.3">
      <c r="A69" s="31" t="s">
        <v>89</v>
      </c>
      <c r="B69" s="31" t="s">
        <v>17</v>
      </c>
      <c r="C69" s="33">
        <v>49</v>
      </c>
      <c r="D69" s="33">
        <v>0</v>
      </c>
      <c r="E69" s="33"/>
      <c r="F69" s="33">
        <v>434581.29</v>
      </c>
      <c r="G69" s="33">
        <v>5998.08</v>
      </c>
      <c r="H69" s="33">
        <v>28343.040000000001</v>
      </c>
      <c r="I69" s="33">
        <v>8869.0059183673457</v>
      </c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</row>
    <row r="70" spans="1:35" ht="15.75" customHeight="1" x14ac:dyDescent="0.3">
      <c r="A70" s="31" t="s">
        <v>90</v>
      </c>
      <c r="B70" s="32" t="s">
        <v>13</v>
      </c>
      <c r="C70" s="33">
        <v>48</v>
      </c>
      <c r="D70" s="33">
        <v>0</v>
      </c>
      <c r="E70" s="33"/>
      <c r="F70" s="33">
        <v>324531</v>
      </c>
      <c r="G70" s="33">
        <v>4725</v>
      </c>
      <c r="H70" s="33">
        <v>14500.08</v>
      </c>
      <c r="I70" s="33">
        <v>6761.0625</v>
      </c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</row>
    <row r="71" spans="1:35" ht="15.75" customHeight="1" x14ac:dyDescent="0.3">
      <c r="A71" s="31" t="s">
        <v>91</v>
      </c>
      <c r="B71" s="32" t="s">
        <v>13</v>
      </c>
      <c r="C71" s="33">
        <v>40</v>
      </c>
      <c r="D71" s="33"/>
      <c r="E71" s="33"/>
      <c r="F71" s="33">
        <v>278511</v>
      </c>
      <c r="G71" s="33">
        <v>4800</v>
      </c>
      <c r="H71" s="33">
        <v>13920</v>
      </c>
      <c r="I71" s="33">
        <v>6962.7749999999996</v>
      </c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</row>
    <row r="72" spans="1:35" ht="15.75" customHeight="1" x14ac:dyDescent="0.3">
      <c r="A72" s="31" t="s">
        <v>92</v>
      </c>
      <c r="B72" s="32" t="s">
        <v>15</v>
      </c>
      <c r="C72" s="33">
        <v>47</v>
      </c>
      <c r="D72" s="33">
        <v>0</v>
      </c>
      <c r="E72" s="33"/>
      <c r="F72" s="33">
        <v>300916.99</v>
      </c>
      <c r="G72" s="33">
        <v>4556.16</v>
      </c>
      <c r="H72" s="33">
        <v>18304.68</v>
      </c>
      <c r="I72" s="33">
        <v>6402.4891489361698</v>
      </c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</row>
    <row r="73" spans="1:35" ht="15.75" customHeight="1" x14ac:dyDescent="0.3">
      <c r="A73" s="31" t="s">
        <v>93</v>
      </c>
      <c r="B73" s="32" t="s">
        <v>40</v>
      </c>
      <c r="C73" s="33">
        <v>24</v>
      </c>
      <c r="D73" s="33">
        <v>0</v>
      </c>
      <c r="E73" s="33"/>
      <c r="F73" s="33">
        <v>142000</v>
      </c>
      <c r="G73" s="33">
        <v>4154</v>
      </c>
      <c r="H73" s="33">
        <v>10385.040000000001</v>
      </c>
      <c r="I73" s="33">
        <v>5916.666666666667</v>
      </c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</row>
    <row r="74" spans="1:35" ht="15.75" customHeight="1" x14ac:dyDescent="0.3">
      <c r="A74" s="31" t="s">
        <v>260</v>
      </c>
      <c r="B74" s="32" t="s">
        <v>10</v>
      </c>
      <c r="C74" s="33">
        <v>65</v>
      </c>
      <c r="D74" s="33">
        <v>0</v>
      </c>
      <c r="E74" s="33"/>
      <c r="F74" s="33">
        <v>1430578.14</v>
      </c>
      <c r="G74" s="33">
        <v>16994</v>
      </c>
      <c r="H74" s="33">
        <v>50985.96</v>
      </c>
      <c r="I74" s="33">
        <v>22008.894461538461</v>
      </c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</row>
    <row r="75" spans="1:35" ht="15.75" customHeight="1" x14ac:dyDescent="0.3">
      <c r="A75" s="31" t="s">
        <v>95</v>
      </c>
      <c r="B75" s="32" t="s">
        <v>30</v>
      </c>
      <c r="C75" s="40"/>
      <c r="D75" s="40"/>
      <c r="E75" s="33"/>
      <c r="F75" s="33"/>
      <c r="G75" s="33"/>
      <c r="H75" s="33"/>
      <c r="I75" s="33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.75" customHeight="1" x14ac:dyDescent="0.3">
      <c r="A76" s="31" t="s">
        <v>18</v>
      </c>
      <c r="B76" s="32" t="s">
        <v>10</v>
      </c>
      <c r="C76" s="33">
        <v>18</v>
      </c>
      <c r="D76" s="33">
        <v>0</v>
      </c>
      <c r="E76" s="33"/>
      <c r="F76" s="33">
        <v>349290.07</v>
      </c>
      <c r="G76" s="33">
        <v>16994</v>
      </c>
      <c r="H76" s="33">
        <v>9670.48</v>
      </c>
      <c r="I76" s="33">
        <v>19405.003888888888</v>
      </c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</row>
    <row r="77" spans="1:35" ht="15.75" customHeight="1" x14ac:dyDescent="0.3">
      <c r="A77" s="31" t="s">
        <v>97</v>
      </c>
      <c r="B77" s="32" t="s">
        <v>28</v>
      </c>
      <c r="C77" s="33">
        <v>51</v>
      </c>
      <c r="D77" s="33">
        <v>0</v>
      </c>
      <c r="E77" s="33"/>
      <c r="F77" s="33">
        <v>516000</v>
      </c>
      <c r="G77" s="33">
        <v>6839.4</v>
      </c>
      <c r="H77" s="33">
        <v>20557.080000000002</v>
      </c>
      <c r="I77" s="33">
        <v>10117.64705882353</v>
      </c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</row>
    <row r="78" spans="1:35" ht="15.75" customHeight="1" x14ac:dyDescent="0.3">
      <c r="A78" s="31" t="s">
        <v>98</v>
      </c>
      <c r="B78" s="32" t="s">
        <v>51</v>
      </c>
      <c r="C78" s="33">
        <v>59</v>
      </c>
      <c r="D78" s="33">
        <v>0</v>
      </c>
      <c r="E78" s="33"/>
      <c r="F78" s="33">
        <v>1059000</v>
      </c>
      <c r="G78" s="33">
        <v>13600</v>
      </c>
      <c r="H78" s="33">
        <v>34700.04</v>
      </c>
      <c r="I78" s="33">
        <v>17949.152542372882</v>
      </c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</row>
    <row r="79" spans="1:35" ht="15.75" customHeight="1" x14ac:dyDescent="0.3">
      <c r="A79" s="31" t="s">
        <v>99</v>
      </c>
      <c r="B79" s="32" t="s">
        <v>15</v>
      </c>
      <c r="C79" s="33">
        <v>51</v>
      </c>
      <c r="D79" s="33">
        <v>0</v>
      </c>
      <c r="E79" s="33"/>
      <c r="F79" s="33">
        <v>215157.84</v>
      </c>
      <c r="G79" s="33">
        <v>3093.84</v>
      </c>
      <c r="H79" s="33">
        <v>6358.68</v>
      </c>
      <c r="I79" s="33">
        <v>4218.7811764705884</v>
      </c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</row>
    <row r="80" spans="1:35" ht="15.75" customHeight="1" x14ac:dyDescent="0.3">
      <c r="A80" s="31" t="s">
        <v>100</v>
      </c>
      <c r="B80" s="32" t="s">
        <v>17</v>
      </c>
      <c r="C80" s="33">
        <v>29</v>
      </c>
      <c r="D80" s="33">
        <v>0</v>
      </c>
      <c r="E80" s="33"/>
      <c r="F80" s="33">
        <v>175745.48</v>
      </c>
      <c r="G80" s="33">
        <v>4566.6000000000004</v>
      </c>
      <c r="H80" s="33">
        <v>13698.84</v>
      </c>
      <c r="I80" s="33">
        <v>6060.1889655172417</v>
      </c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</row>
    <row r="81" spans="1:35" ht="15.75" customHeight="1" x14ac:dyDescent="0.3">
      <c r="A81" s="31" t="s">
        <v>101</v>
      </c>
      <c r="B81" s="32" t="s">
        <v>40</v>
      </c>
      <c r="C81" s="33">
        <v>123</v>
      </c>
      <c r="D81" s="33">
        <v>0</v>
      </c>
      <c r="E81" s="33"/>
      <c r="F81" s="33">
        <v>2187089.5099999998</v>
      </c>
      <c r="G81" s="33">
        <v>14188.74</v>
      </c>
      <c r="H81" s="33">
        <v>26249.19</v>
      </c>
      <c r="I81" s="33">
        <v>17781.215528455283</v>
      </c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</row>
    <row r="82" spans="1:35" ht="15.75" customHeight="1" x14ac:dyDescent="0.3">
      <c r="A82" s="31" t="s">
        <v>102</v>
      </c>
      <c r="B82" s="32" t="s">
        <v>103</v>
      </c>
      <c r="C82" s="33">
        <v>126</v>
      </c>
      <c r="D82" s="33">
        <v>0</v>
      </c>
      <c r="E82" s="33"/>
      <c r="F82" s="33">
        <v>2020520</v>
      </c>
      <c r="G82" s="33">
        <v>13300</v>
      </c>
      <c r="H82" s="33">
        <v>36575</v>
      </c>
      <c r="I82" s="33">
        <v>16035.873015873016</v>
      </c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.75" customHeight="1" x14ac:dyDescent="0.3">
      <c r="A83" s="31" t="s">
        <v>104</v>
      </c>
      <c r="B83" s="32" t="s">
        <v>46</v>
      </c>
      <c r="C83" s="33">
        <v>56</v>
      </c>
      <c r="D83" s="33">
        <v>0</v>
      </c>
      <c r="E83" s="33"/>
      <c r="F83" s="33">
        <v>1037696.73</v>
      </c>
      <c r="G83" s="33">
        <v>13825</v>
      </c>
      <c r="H83" s="33">
        <v>24885</v>
      </c>
      <c r="I83" s="33">
        <v>18530.298749999998</v>
      </c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</row>
    <row r="84" spans="1:35" ht="15.75" customHeight="1" x14ac:dyDescent="0.3">
      <c r="A84" s="31" t="s">
        <v>105</v>
      </c>
      <c r="B84" s="32" t="s">
        <v>34</v>
      </c>
      <c r="C84" s="33">
        <v>30</v>
      </c>
      <c r="D84" s="33">
        <v>0</v>
      </c>
      <c r="E84" s="33"/>
      <c r="F84" s="33">
        <v>160865.92000000001</v>
      </c>
      <c r="G84" s="33">
        <v>4300</v>
      </c>
      <c r="H84" s="33">
        <v>8169.96</v>
      </c>
      <c r="I84" s="33">
        <v>5362.1973333333335</v>
      </c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</row>
    <row r="85" spans="1:35" ht="15.75" customHeight="1" x14ac:dyDescent="0.3">
      <c r="A85" s="31" t="s">
        <v>106</v>
      </c>
      <c r="B85" s="32" t="s">
        <v>30</v>
      </c>
      <c r="C85" s="33">
        <v>70</v>
      </c>
      <c r="D85" s="33">
        <v>0</v>
      </c>
      <c r="E85" s="33"/>
      <c r="F85" s="33">
        <v>1524894.14</v>
      </c>
      <c r="G85" s="33">
        <v>11407</v>
      </c>
      <c r="H85" s="33">
        <v>43208.38</v>
      </c>
      <c r="I85" s="33">
        <v>21784.201999999997</v>
      </c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</row>
    <row r="86" spans="1:35" ht="15.75" customHeight="1" x14ac:dyDescent="0.3">
      <c r="A86" s="31" t="s">
        <v>107</v>
      </c>
      <c r="B86" s="32" t="s">
        <v>15</v>
      </c>
      <c r="C86" s="33">
        <v>84</v>
      </c>
      <c r="D86" s="33">
        <v>0</v>
      </c>
      <c r="E86" s="33"/>
      <c r="F86" s="33">
        <v>1053719</v>
      </c>
      <c r="G86" s="33">
        <v>8405</v>
      </c>
      <c r="H86" s="33">
        <v>25250</v>
      </c>
      <c r="I86" s="33">
        <v>12544.273809523809</v>
      </c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</row>
    <row r="87" spans="1:35" ht="15.75" customHeight="1" x14ac:dyDescent="0.3">
      <c r="A87" s="31" t="s">
        <v>108</v>
      </c>
      <c r="B87" s="32" t="s">
        <v>28</v>
      </c>
      <c r="C87" s="33">
        <v>51</v>
      </c>
      <c r="D87" s="33">
        <v>0</v>
      </c>
      <c r="E87" s="33"/>
      <c r="F87" s="33">
        <v>394970.07</v>
      </c>
      <c r="G87" s="33">
        <v>5163.96</v>
      </c>
      <c r="H87" s="33">
        <v>15377.04</v>
      </c>
      <c r="I87" s="33">
        <v>7744.511176470588</v>
      </c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</row>
    <row r="88" spans="1:35" ht="15.75" customHeight="1" x14ac:dyDescent="0.3">
      <c r="A88" s="31" t="s">
        <v>109</v>
      </c>
      <c r="B88" s="32" t="s">
        <v>103</v>
      </c>
      <c r="C88" s="33">
        <v>50</v>
      </c>
      <c r="D88" s="33">
        <v>0</v>
      </c>
      <c r="E88" s="33"/>
      <c r="F88" s="33">
        <v>603339.06000000006</v>
      </c>
      <c r="G88" s="33">
        <v>8187.96</v>
      </c>
      <c r="H88" s="33">
        <v>20170.89</v>
      </c>
      <c r="I88" s="33">
        <v>12066.781200000001</v>
      </c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</row>
    <row r="89" spans="1:35" ht="15.75" customHeight="1" x14ac:dyDescent="0.3">
      <c r="A89" s="31" t="s">
        <v>110</v>
      </c>
      <c r="B89" s="32" t="s">
        <v>13</v>
      </c>
      <c r="C89" s="33">
        <v>44</v>
      </c>
      <c r="D89" s="33">
        <v>0</v>
      </c>
      <c r="E89" s="33"/>
      <c r="F89" s="33">
        <v>377534</v>
      </c>
      <c r="G89" s="33">
        <v>5177</v>
      </c>
      <c r="H89" s="33">
        <v>40464</v>
      </c>
      <c r="I89" s="33">
        <v>8580.318181818182</v>
      </c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.75" customHeight="1" x14ac:dyDescent="0.3">
      <c r="A90" s="31" t="s">
        <v>111</v>
      </c>
      <c r="B90" s="32" t="s">
        <v>17</v>
      </c>
      <c r="C90" s="33">
        <v>42</v>
      </c>
      <c r="D90" s="33">
        <v>0</v>
      </c>
      <c r="E90" s="33"/>
      <c r="F90" s="33">
        <v>289527</v>
      </c>
      <c r="G90" s="33">
        <v>4782.96</v>
      </c>
      <c r="H90" s="33">
        <v>11683.44</v>
      </c>
      <c r="I90" s="33">
        <v>6893.5</v>
      </c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</row>
    <row r="91" spans="1:35" ht="15.75" customHeight="1" x14ac:dyDescent="0.3">
      <c r="A91" s="31" t="s">
        <v>112</v>
      </c>
      <c r="B91" s="32" t="s">
        <v>51</v>
      </c>
      <c r="C91" s="33">
        <v>47</v>
      </c>
      <c r="D91" s="33">
        <v>0</v>
      </c>
      <c r="E91" s="33"/>
      <c r="F91" s="33">
        <v>849055.34</v>
      </c>
      <c r="G91" s="33">
        <v>13600</v>
      </c>
      <c r="H91" s="33">
        <v>29500.07</v>
      </c>
      <c r="I91" s="33">
        <v>18065.007234042554</v>
      </c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</row>
    <row r="92" spans="1:35" ht="15.75" customHeight="1" x14ac:dyDescent="0.3">
      <c r="A92" s="31" t="s">
        <v>113</v>
      </c>
      <c r="B92" s="32" t="s">
        <v>17</v>
      </c>
      <c r="C92" s="33">
        <v>51</v>
      </c>
      <c r="D92" s="33">
        <v>0</v>
      </c>
      <c r="E92" s="33"/>
      <c r="F92" s="33">
        <v>801000</v>
      </c>
      <c r="G92" s="33">
        <v>10076</v>
      </c>
      <c r="H92" s="33">
        <v>26664</v>
      </c>
      <c r="I92" s="33">
        <v>15705.882352941177</v>
      </c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</row>
    <row r="93" spans="1:35" ht="15.75" customHeight="1" x14ac:dyDescent="0.3">
      <c r="A93" s="31" t="s">
        <v>114</v>
      </c>
      <c r="B93" s="32" t="s">
        <v>17</v>
      </c>
      <c r="C93" s="33">
        <v>64</v>
      </c>
      <c r="D93" s="33">
        <v>0</v>
      </c>
      <c r="E93" s="33"/>
      <c r="F93" s="33">
        <v>1076361.0900000001</v>
      </c>
      <c r="G93" s="33">
        <v>10692</v>
      </c>
      <c r="H93" s="33">
        <v>35304</v>
      </c>
      <c r="I93" s="33">
        <v>16818.142031250001</v>
      </c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</row>
    <row r="94" spans="1:35" ht="16.5" customHeight="1" x14ac:dyDescent="0.3">
      <c r="A94" s="31" t="s">
        <v>115</v>
      </c>
      <c r="B94" s="32" t="s">
        <v>17</v>
      </c>
      <c r="C94" s="33">
        <v>39</v>
      </c>
      <c r="D94" s="33">
        <v>0</v>
      </c>
      <c r="E94" s="33"/>
      <c r="F94" s="33">
        <v>229440.28</v>
      </c>
      <c r="G94" s="33">
        <v>4416</v>
      </c>
      <c r="H94" s="33">
        <v>13020.96</v>
      </c>
      <c r="I94" s="33">
        <v>5883.084102564103</v>
      </c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</row>
    <row r="95" spans="1:35" ht="16.5" customHeight="1" x14ac:dyDescent="0.3">
      <c r="A95" s="31" t="s">
        <v>116</v>
      </c>
      <c r="B95" s="32" t="s">
        <v>20</v>
      </c>
      <c r="C95" s="33">
        <v>43</v>
      </c>
      <c r="D95" s="33">
        <v>0</v>
      </c>
      <c r="E95" s="33"/>
      <c r="F95" s="33">
        <v>733541</v>
      </c>
      <c r="G95" s="33">
        <v>14775</v>
      </c>
      <c r="H95" s="33">
        <v>24760</v>
      </c>
      <c r="I95" s="33">
        <v>17059.093023255813</v>
      </c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</row>
    <row r="96" spans="1:35" ht="15.75" customHeight="1" x14ac:dyDescent="0.3">
      <c r="A96" s="31" t="s">
        <v>117</v>
      </c>
      <c r="B96" s="32" t="s">
        <v>40</v>
      </c>
      <c r="C96" s="33">
        <v>85</v>
      </c>
      <c r="D96" s="33">
        <v>0</v>
      </c>
      <c r="E96" s="33"/>
      <c r="F96" s="33">
        <v>1089452.69</v>
      </c>
      <c r="G96" s="33">
        <v>12369.35</v>
      </c>
      <c r="H96" s="33">
        <v>30571.84</v>
      </c>
      <c r="I96" s="33">
        <v>12817.090470588235</v>
      </c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.75" customHeight="1" x14ac:dyDescent="0.3">
      <c r="A97" s="31" t="s">
        <v>118</v>
      </c>
      <c r="B97" s="32" t="s">
        <v>34</v>
      </c>
      <c r="C97" s="33">
        <v>57</v>
      </c>
      <c r="D97" s="33">
        <v>0</v>
      </c>
      <c r="E97" s="33"/>
      <c r="F97" s="33">
        <v>913902</v>
      </c>
      <c r="G97" s="33">
        <v>12610</v>
      </c>
      <c r="H97" s="33">
        <v>19546</v>
      </c>
      <c r="I97" s="33">
        <v>16033.368421052632</v>
      </c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</row>
    <row r="98" spans="1:35" ht="15.75" customHeight="1" x14ac:dyDescent="0.3">
      <c r="A98" s="31" t="s">
        <v>119</v>
      </c>
      <c r="B98" s="32" t="s">
        <v>40</v>
      </c>
      <c r="C98" s="33">
        <v>47</v>
      </c>
      <c r="D98" s="33">
        <v>4</v>
      </c>
      <c r="E98" s="33">
        <v>8779.9599999999991</v>
      </c>
      <c r="F98" s="33">
        <v>693243.25</v>
      </c>
      <c r="G98" s="33">
        <v>10641</v>
      </c>
      <c r="H98" s="33">
        <v>31923</v>
      </c>
      <c r="I98" s="33">
        <v>14749.856382978724</v>
      </c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</row>
    <row r="99" spans="1:35" ht="15.75" customHeight="1" x14ac:dyDescent="0.3">
      <c r="A99" s="31" t="s">
        <v>120</v>
      </c>
      <c r="B99" s="32" t="s">
        <v>13</v>
      </c>
      <c r="C99" s="33">
        <v>46</v>
      </c>
      <c r="D99" s="33">
        <v>0</v>
      </c>
      <c r="E99" s="33"/>
      <c r="F99" s="33">
        <v>281000</v>
      </c>
      <c r="G99" s="33">
        <v>3980.04</v>
      </c>
      <c r="H99" s="33">
        <v>14832</v>
      </c>
      <c r="I99" s="33">
        <v>6108.695652173913</v>
      </c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</row>
    <row r="100" spans="1:35" ht="15.75" customHeight="1" x14ac:dyDescent="0.3">
      <c r="A100" s="31" t="s">
        <v>121</v>
      </c>
      <c r="B100" s="32" t="s">
        <v>46</v>
      </c>
      <c r="C100" s="33">
        <v>79</v>
      </c>
      <c r="D100" s="33">
        <v>0</v>
      </c>
      <c r="E100" s="33"/>
      <c r="F100" s="33">
        <v>819587.47</v>
      </c>
      <c r="G100" s="33">
        <v>9210.9599999999991</v>
      </c>
      <c r="H100" s="33">
        <v>12891.16</v>
      </c>
      <c r="I100" s="33">
        <v>10374.52493670886</v>
      </c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</row>
    <row r="101" spans="1:35" ht="15.75" customHeight="1" x14ac:dyDescent="0.3">
      <c r="A101" s="31" t="s">
        <v>22</v>
      </c>
      <c r="B101" s="32" t="s">
        <v>10</v>
      </c>
      <c r="C101" s="33">
        <v>44</v>
      </c>
      <c r="D101" s="33">
        <v>0</v>
      </c>
      <c r="E101" s="33">
        <v>0</v>
      </c>
      <c r="F101" s="33">
        <v>900084.52</v>
      </c>
      <c r="G101" s="33">
        <v>16994</v>
      </c>
      <c r="H101" s="33">
        <v>12748.42</v>
      </c>
      <c r="I101" s="33">
        <v>20456.466363636366</v>
      </c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</row>
    <row r="102" spans="1:35" ht="15.75" customHeight="1" x14ac:dyDescent="0.3">
      <c r="A102" s="31" t="s">
        <v>276</v>
      </c>
      <c r="B102" s="32" t="s">
        <v>10</v>
      </c>
      <c r="C102" s="7" t="s">
        <v>347</v>
      </c>
      <c r="D102" s="7" t="s">
        <v>347</v>
      </c>
      <c r="E102" s="7" t="s">
        <v>347</v>
      </c>
      <c r="F102" s="33">
        <v>623026</v>
      </c>
      <c r="G102" s="33">
        <v>16994</v>
      </c>
      <c r="H102" s="33">
        <v>33992.04</v>
      </c>
      <c r="I102" s="33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</row>
    <row r="103" spans="1:35" ht="15.75" customHeight="1" x14ac:dyDescent="0.3">
      <c r="A103" s="31" t="s">
        <v>124</v>
      </c>
      <c r="B103" s="32" t="s">
        <v>30</v>
      </c>
      <c r="C103" s="33">
        <v>70</v>
      </c>
      <c r="D103" s="33">
        <v>0</v>
      </c>
      <c r="E103" s="33">
        <v>0</v>
      </c>
      <c r="F103" s="33">
        <v>999427.52</v>
      </c>
      <c r="G103" s="33">
        <v>9708</v>
      </c>
      <c r="H103" s="33">
        <v>32100</v>
      </c>
      <c r="I103" s="33">
        <v>14277.536</v>
      </c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.75" customHeight="1" x14ac:dyDescent="0.3">
      <c r="A104" s="31" t="s">
        <v>94</v>
      </c>
      <c r="B104" s="32" t="s">
        <v>10</v>
      </c>
      <c r="C104" s="33">
        <v>32</v>
      </c>
      <c r="D104" s="33">
        <v>0</v>
      </c>
      <c r="E104" s="33">
        <v>0</v>
      </c>
      <c r="F104" s="33">
        <v>704331.49</v>
      </c>
      <c r="G104" s="33">
        <v>16991</v>
      </c>
      <c r="H104" s="33">
        <v>16995.91</v>
      </c>
      <c r="I104" s="33">
        <v>22010.3590625</v>
      </c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ht="15.75" customHeight="1" x14ac:dyDescent="0.3">
      <c r="A105" s="31" t="s">
        <v>126</v>
      </c>
      <c r="B105" s="32" t="s">
        <v>28</v>
      </c>
      <c r="C105" s="33">
        <v>44</v>
      </c>
      <c r="D105" s="33">
        <v>0</v>
      </c>
      <c r="E105" s="33">
        <v>0</v>
      </c>
      <c r="F105" s="33">
        <v>261056.17</v>
      </c>
      <c r="G105" s="33">
        <v>5406</v>
      </c>
      <c r="H105" s="33">
        <v>8160</v>
      </c>
      <c r="I105" s="33">
        <v>5933.0947727272733</v>
      </c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</row>
    <row r="106" spans="1:35" ht="15.75" customHeight="1" x14ac:dyDescent="0.3">
      <c r="A106" s="31" t="s">
        <v>127</v>
      </c>
      <c r="B106" s="32" t="s">
        <v>40</v>
      </c>
      <c r="C106" s="33">
        <v>60</v>
      </c>
      <c r="D106" s="33" t="s">
        <v>432</v>
      </c>
      <c r="E106" s="33" t="s">
        <v>42</v>
      </c>
      <c r="F106" s="33">
        <v>388267.11</v>
      </c>
      <c r="G106" s="33">
        <v>4359.96</v>
      </c>
      <c r="H106" s="33">
        <v>13629.65</v>
      </c>
      <c r="I106" s="33">
        <v>6471.1184999999996</v>
      </c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</row>
    <row r="107" spans="1:35" ht="15.75" customHeight="1" x14ac:dyDescent="0.3">
      <c r="A107" s="31" t="s">
        <v>433</v>
      </c>
      <c r="B107" s="32" t="s">
        <v>40</v>
      </c>
      <c r="C107" s="7" t="s">
        <v>347</v>
      </c>
      <c r="D107" s="7" t="s">
        <v>347</v>
      </c>
      <c r="E107" s="7" t="s">
        <v>347</v>
      </c>
      <c r="F107" s="33">
        <v>211000</v>
      </c>
      <c r="G107" s="33">
        <v>4196</v>
      </c>
      <c r="H107" s="33">
        <v>12588</v>
      </c>
      <c r="I107" s="33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</row>
    <row r="108" spans="1:35" ht="15.75" customHeight="1" x14ac:dyDescent="0.3">
      <c r="A108" s="31" t="s">
        <v>96</v>
      </c>
      <c r="B108" s="32" t="s">
        <v>10</v>
      </c>
      <c r="C108" s="33">
        <v>22</v>
      </c>
      <c r="D108" s="33">
        <v>0</v>
      </c>
      <c r="E108" s="33">
        <v>0</v>
      </c>
      <c r="F108" s="33">
        <v>459499.13</v>
      </c>
      <c r="G108" s="33">
        <v>16994</v>
      </c>
      <c r="H108" s="33">
        <v>16998.060000000001</v>
      </c>
      <c r="I108" s="33">
        <v>20886.324090909093</v>
      </c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</row>
    <row r="109" spans="1:35" ht="15.75" customHeight="1" x14ac:dyDescent="0.3">
      <c r="A109" s="31" t="s">
        <v>130</v>
      </c>
      <c r="B109" s="32" t="s">
        <v>13</v>
      </c>
      <c r="C109" s="33">
        <v>44</v>
      </c>
      <c r="D109" s="33">
        <v>0</v>
      </c>
      <c r="E109" s="33">
        <v>0</v>
      </c>
      <c r="F109" s="33">
        <v>359092.63</v>
      </c>
      <c r="G109" s="33">
        <v>5200</v>
      </c>
      <c r="H109" s="33">
        <v>18000</v>
      </c>
      <c r="I109" s="33">
        <v>8161.1961363636365</v>
      </c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</row>
    <row r="110" spans="1:35" ht="15.75" customHeight="1" x14ac:dyDescent="0.3">
      <c r="A110" s="31" t="s">
        <v>131</v>
      </c>
      <c r="B110" s="32" t="s">
        <v>28</v>
      </c>
      <c r="C110" s="33">
        <v>50</v>
      </c>
      <c r="D110" s="33" t="s">
        <v>432</v>
      </c>
      <c r="E110" s="33" t="s">
        <v>42</v>
      </c>
      <c r="F110" s="33">
        <v>389091.92</v>
      </c>
      <c r="G110" s="33">
        <v>5341.73</v>
      </c>
      <c r="H110" s="33">
        <v>19643.29</v>
      </c>
      <c r="I110" s="33">
        <v>7781.8383999999996</v>
      </c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.75" customHeight="1" x14ac:dyDescent="0.3">
      <c r="A111" s="31" t="s">
        <v>133</v>
      </c>
      <c r="B111" s="32" t="s">
        <v>17</v>
      </c>
      <c r="C111" s="33">
        <v>55</v>
      </c>
      <c r="D111" s="33">
        <v>3</v>
      </c>
      <c r="E111" s="33">
        <f>188.1+322.65+400.05</f>
        <v>910.8</v>
      </c>
      <c r="F111" s="33">
        <v>356770.05</v>
      </c>
      <c r="G111" s="33">
        <v>4609.4399999999996</v>
      </c>
      <c r="H111" s="33">
        <v>16221.6</v>
      </c>
      <c r="I111" s="33">
        <v>6486.7281818181818</v>
      </c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</row>
    <row r="112" spans="1:35" ht="15.75" customHeight="1" x14ac:dyDescent="0.3">
      <c r="A112" s="31" t="s">
        <v>281</v>
      </c>
      <c r="B112" s="32" t="s">
        <v>10</v>
      </c>
      <c r="C112" s="33">
        <v>22</v>
      </c>
      <c r="D112" s="33">
        <v>0</v>
      </c>
      <c r="E112" s="33">
        <v>0</v>
      </c>
      <c r="F112" s="33">
        <v>435506</v>
      </c>
      <c r="G112" s="33">
        <v>16994</v>
      </c>
      <c r="H112" s="33">
        <v>11332</v>
      </c>
      <c r="I112" s="33">
        <v>19795.727272727272</v>
      </c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</row>
    <row r="113" spans="1:35" ht="15.75" customHeight="1" x14ac:dyDescent="0.3">
      <c r="A113" s="31" t="s">
        <v>135</v>
      </c>
      <c r="B113" s="32" t="s">
        <v>17</v>
      </c>
      <c r="C113" s="33">
        <v>40</v>
      </c>
      <c r="D113" s="33">
        <v>6</v>
      </c>
      <c r="E113" s="33">
        <f>1072.81+422.95+2632.61+451.66+1320.65+595.97</f>
        <v>6496.6500000000005</v>
      </c>
      <c r="F113" s="33">
        <v>288110.71000000002</v>
      </c>
      <c r="G113" s="33">
        <v>5125.33</v>
      </c>
      <c r="H113" s="33">
        <v>12567.42</v>
      </c>
      <c r="I113" s="33">
        <v>7202.7677500000009</v>
      </c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</row>
    <row r="114" spans="1:35" ht="15.75" customHeight="1" x14ac:dyDescent="0.3">
      <c r="A114" s="31" t="s">
        <v>122</v>
      </c>
      <c r="B114" s="32" t="s">
        <v>10</v>
      </c>
      <c r="C114" s="33">
        <v>18</v>
      </c>
      <c r="D114" s="33">
        <v>0</v>
      </c>
      <c r="E114" s="33">
        <v>0</v>
      </c>
      <c r="F114" s="33">
        <v>363533</v>
      </c>
      <c r="G114" s="33">
        <v>16994</v>
      </c>
      <c r="H114" s="33">
        <v>11219</v>
      </c>
      <c r="I114" s="33">
        <v>20196.277777777777</v>
      </c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</row>
    <row r="115" spans="1:35" ht="15.75" customHeight="1" x14ac:dyDescent="0.3">
      <c r="A115" s="31" t="s">
        <v>137</v>
      </c>
      <c r="B115" s="32" t="s">
        <v>34</v>
      </c>
      <c r="C115" s="33">
        <v>67</v>
      </c>
      <c r="D115" s="33" t="s">
        <v>432</v>
      </c>
      <c r="E115" s="33" t="s">
        <v>42</v>
      </c>
      <c r="F115" s="33">
        <v>1164127.48</v>
      </c>
      <c r="G115" s="33">
        <v>11502</v>
      </c>
      <c r="H115" s="33">
        <v>37128</v>
      </c>
      <c r="I115" s="33">
        <v>17375.037014925372</v>
      </c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</row>
    <row r="116" spans="1:35" ht="15.75" customHeight="1" x14ac:dyDescent="0.3">
      <c r="A116" s="31" t="s">
        <v>138</v>
      </c>
      <c r="B116" s="32" t="s">
        <v>46</v>
      </c>
      <c r="C116" s="33">
        <v>45</v>
      </c>
      <c r="D116" s="33" t="s">
        <v>432</v>
      </c>
      <c r="E116" s="33" t="s">
        <v>42</v>
      </c>
      <c r="F116" s="33">
        <v>281881.31</v>
      </c>
      <c r="G116" s="33">
        <v>4845.2</v>
      </c>
      <c r="H116" s="33">
        <v>18016.89</v>
      </c>
      <c r="I116" s="33">
        <v>6264.029111111111</v>
      </c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</row>
    <row r="117" spans="1:35" ht="15.75" customHeight="1" x14ac:dyDescent="0.3">
      <c r="A117" s="31" t="s">
        <v>139</v>
      </c>
      <c r="B117" s="32" t="s">
        <v>13</v>
      </c>
      <c r="C117" s="33">
        <v>51</v>
      </c>
      <c r="D117" s="33">
        <v>0</v>
      </c>
      <c r="E117" s="33">
        <v>0</v>
      </c>
      <c r="F117" s="33">
        <v>875299.85</v>
      </c>
      <c r="G117" s="33">
        <v>12546</v>
      </c>
      <c r="H117" s="33">
        <v>34440</v>
      </c>
      <c r="I117" s="33">
        <v>17162.742156862743</v>
      </c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ht="15.75" customHeight="1" x14ac:dyDescent="0.3">
      <c r="A118" s="31" t="s">
        <v>140</v>
      </c>
      <c r="B118" s="32" t="s">
        <v>13</v>
      </c>
      <c r="C118" s="33">
        <v>27</v>
      </c>
      <c r="D118" s="33">
        <v>1</v>
      </c>
      <c r="E118" s="33">
        <f>999.96+37.2</f>
        <v>1037.1600000000001</v>
      </c>
      <c r="F118" s="33">
        <f>132627.08-999.96-37.2</f>
        <v>131589.91999999998</v>
      </c>
      <c r="G118" s="33">
        <v>2808</v>
      </c>
      <c r="H118" s="33">
        <v>4212</v>
      </c>
      <c r="I118" s="33">
        <v>4873.7007407407409</v>
      </c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</row>
    <row r="119" spans="1:35" ht="15.75" customHeight="1" x14ac:dyDescent="0.3">
      <c r="A119" s="31" t="s">
        <v>141</v>
      </c>
      <c r="B119" s="32" t="s">
        <v>13</v>
      </c>
      <c r="C119" s="33">
        <v>56</v>
      </c>
      <c r="D119" s="33" t="s">
        <v>432</v>
      </c>
      <c r="E119" s="33" t="s">
        <v>42</v>
      </c>
      <c r="F119" s="33">
        <v>387817.96</v>
      </c>
      <c r="G119" s="33">
        <v>6704.24</v>
      </c>
      <c r="H119" s="33">
        <v>20358.240000000002</v>
      </c>
      <c r="I119" s="33">
        <v>6925.3207142857145</v>
      </c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</row>
    <row r="120" spans="1:35" ht="15.75" customHeight="1" x14ac:dyDescent="0.3">
      <c r="A120" s="31" t="s">
        <v>142</v>
      </c>
      <c r="B120" s="32" t="s">
        <v>13</v>
      </c>
      <c r="C120" s="33">
        <v>57</v>
      </c>
      <c r="D120" s="33">
        <v>0</v>
      </c>
      <c r="E120" s="33">
        <v>0</v>
      </c>
      <c r="F120" s="33">
        <v>331354.57</v>
      </c>
      <c r="G120" s="33">
        <v>5066</v>
      </c>
      <c r="H120" s="33">
        <v>11609.7</v>
      </c>
      <c r="I120" s="33">
        <v>5813.2380701754391</v>
      </c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</row>
    <row r="121" spans="1:35" ht="15.75" customHeight="1" x14ac:dyDescent="0.3">
      <c r="A121" s="31" t="s">
        <v>143</v>
      </c>
      <c r="B121" s="32" t="s">
        <v>30</v>
      </c>
      <c r="C121" s="33">
        <v>63</v>
      </c>
      <c r="D121" s="33">
        <v>0</v>
      </c>
      <c r="E121" s="33">
        <v>0</v>
      </c>
      <c r="F121" s="33">
        <v>974981.5</v>
      </c>
      <c r="G121" s="33">
        <v>10570</v>
      </c>
      <c r="H121" s="33">
        <v>26364</v>
      </c>
      <c r="I121" s="33">
        <v>15475.896825396825</v>
      </c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</row>
    <row r="122" spans="1:35" ht="15.75" customHeight="1" x14ac:dyDescent="0.3">
      <c r="A122" s="31" t="s">
        <v>144</v>
      </c>
      <c r="B122" s="32" t="s">
        <v>28</v>
      </c>
      <c r="C122" s="7" t="s">
        <v>347</v>
      </c>
      <c r="D122" s="7" t="s">
        <v>347</v>
      </c>
      <c r="E122" s="7" t="s">
        <v>347</v>
      </c>
      <c r="F122" s="33">
        <v>361000</v>
      </c>
      <c r="G122" s="33">
        <v>4300</v>
      </c>
      <c r="H122" s="33">
        <v>10750</v>
      </c>
      <c r="I122" s="33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</row>
    <row r="123" spans="1:35" ht="15.75" customHeight="1" x14ac:dyDescent="0.3">
      <c r="A123" s="31" t="s">
        <v>145</v>
      </c>
      <c r="B123" s="32" t="s">
        <v>13</v>
      </c>
      <c r="C123" s="33">
        <v>40</v>
      </c>
      <c r="D123" s="33">
        <v>0</v>
      </c>
      <c r="E123" s="33">
        <v>0</v>
      </c>
      <c r="F123" s="33">
        <v>165308.15</v>
      </c>
      <c r="G123" s="33">
        <v>3613.26</v>
      </c>
      <c r="H123" s="33">
        <v>3757</v>
      </c>
      <c r="I123" s="33">
        <v>4132.7037499999997</v>
      </c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</row>
    <row r="124" spans="1:35" ht="15.75" customHeight="1" x14ac:dyDescent="0.3">
      <c r="A124" s="31" t="s">
        <v>146</v>
      </c>
      <c r="B124" s="32" t="s">
        <v>17</v>
      </c>
      <c r="C124" s="33">
        <v>47</v>
      </c>
      <c r="D124" s="33">
        <v>0</v>
      </c>
      <c r="E124" s="33">
        <v>0</v>
      </c>
      <c r="F124" s="33">
        <v>280025.03999999998</v>
      </c>
      <c r="G124" s="33">
        <v>4051.8</v>
      </c>
      <c r="H124" s="33">
        <v>13428.6</v>
      </c>
      <c r="I124" s="33">
        <v>5957.979574468085</v>
      </c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.75" customHeight="1" x14ac:dyDescent="0.3">
      <c r="A125" s="31" t="s">
        <v>147</v>
      </c>
      <c r="B125" s="32" t="s">
        <v>28</v>
      </c>
      <c r="C125" s="33">
        <v>75</v>
      </c>
      <c r="D125" s="33">
        <v>2</v>
      </c>
      <c r="E125" s="33">
        <f>500.04+500.04</f>
        <v>1000.08</v>
      </c>
      <c r="F125" s="33">
        <v>1590799.26</v>
      </c>
      <c r="G125" s="33">
        <v>12000</v>
      </c>
      <c r="H125" s="33">
        <v>53804.03</v>
      </c>
      <c r="I125" s="33">
        <v>21210.656800000001</v>
      </c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</row>
    <row r="126" spans="1:35" ht="15.75" customHeight="1" x14ac:dyDescent="0.3">
      <c r="A126" s="31" t="s">
        <v>148</v>
      </c>
      <c r="B126" s="32" t="s">
        <v>40</v>
      </c>
      <c r="C126" s="33">
        <v>43</v>
      </c>
      <c r="D126" s="33">
        <v>0</v>
      </c>
      <c r="E126" s="33">
        <v>0</v>
      </c>
      <c r="F126" s="33">
        <v>325548.17</v>
      </c>
      <c r="G126" s="33">
        <v>5400</v>
      </c>
      <c r="H126" s="33">
        <v>17550</v>
      </c>
      <c r="I126" s="33">
        <v>7570.8876744186045</v>
      </c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</row>
    <row r="127" spans="1:35" ht="15.75" customHeight="1" x14ac:dyDescent="0.3">
      <c r="A127" s="31" t="s">
        <v>406</v>
      </c>
      <c r="B127" s="32" t="s">
        <v>10</v>
      </c>
      <c r="C127" s="33">
        <v>30</v>
      </c>
      <c r="D127" s="33">
        <v>0</v>
      </c>
      <c r="E127" s="33">
        <v>0</v>
      </c>
      <c r="F127" s="33">
        <v>604793.52</v>
      </c>
      <c r="G127" s="33">
        <v>16994</v>
      </c>
      <c r="H127" s="33">
        <v>16998</v>
      </c>
      <c r="I127" s="33">
        <v>20159.784</v>
      </c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</row>
    <row r="128" spans="1:35" ht="15.75" customHeight="1" x14ac:dyDescent="0.3">
      <c r="A128" s="31" t="s">
        <v>150</v>
      </c>
      <c r="B128" s="32" t="s">
        <v>13</v>
      </c>
      <c r="C128" s="33">
        <v>36</v>
      </c>
      <c r="D128" s="33">
        <v>0</v>
      </c>
      <c r="E128" s="33">
        <v>0</v>
      </c>
      <c r="F128" s="33">
        <v>379421.27</v>
      </c>
      <c r="G128" s="33">
        <v>6944.4</v>
      </c>
      <c r="H128" s="33">
        <v>20833.2</v>
      </c>
      <c r="I128" s="33">
        <v>10539.479722222222</v>
      </c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</row>
    <row r="129" spans="1:35" ht="15.75" customHeight="1" x14ac:dyDescent="0.3">
      <c r="A129" s="31" t="s">
        <v>151</v>
      </c>
      <c r="B129" s="32" t="s">
        <v>28</v>
      </c>
      <c r="C129" s="33">
        <v>40</v>
      </c>
      <c r="D129" s="33" t="s">
        <v>432</v>
      </c>
      <c r="E129" s="33" t="s">
        <v>42</v>
      </c>
      <c r="F129" s="33">
        <v>304801.91999999998</v>
      </c>
      <c r="G129" s="33">
        <v>4770.72</v>
      </c>
      <c r="H129" s="33">
        <v>16509</v>
      </c>
      <c r="I129" s="33">
        <v>7620.0479999999998</v>
      </c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</row>
    <row r="130" spans="1:35" ht="15.75" customHeight="1" x14ac:dyDescent="0.3">
      <c r="A130" s="31" t="s">
        <v>152</v>
      </c>
      <c r="B130" s="32" t="s">
        <v>20</v>
      </c>
      <c r="C130" s="33">
        <v>40</v>
      </c>
      <c r="D130" s="33">
        <v>0</v>
      </c>
      <c r="E130" s="33">
        <v>0</v>
      </c>
      <c r="F130" s="33">
        <v>713806</v>
      </c>
      <c r="G130" s="33">
        <v>14775</v>
      </c>
      <c r="H130" s="33">
        <v>8222</v>
      </c>
      <c r="I130" s="33">
        <v>17845.150000000001</v>
      </c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</row>
    <row r="131" spans="1:35" ht="15.75" customHeight="1" x14ac:dyDescent="0.3">
      <c r="A131" s="31" t="s">
        <v>123</v>
      </c>
      <c r="B131" s="32" t="s">
        <v>10</v>
      </c>
      <c r="C131" s="33">
        <v>75</v>
      </c>
      <c r="D131" s="33">
        <v>0</v>
      </c>
      <c r="E131" s="33">
        <v>0</v>
      </c>
      <c r="F131" s="33">
        <v>1467865.42</v>
      </c>
      <c r="G131" s="33">
        <v>16994</v>
      </c>
      <c r="H131" s="33">
        <f>29676.52-16994</f>
        <v>12682.52</v>
      </c>
      <c r="I131" s="33">
        <v>19571.538933333333</v>
      </c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.75" customHeight="1" x14ac:dyDescent="0.3">
      <c r="A132" s="31" t="s">
        <v>154</v>
      </c>
      <c r="B132" s="32" t="s">
        <v>51</v>
      </c>
      <c r="C132" s="33">
        <v>70</v>
      </c>
      <c r="D132" s="33">
        <v>0</v>
      </c>
      <c r="E132" s="33">
        <v>0</v>
      </c>
      <c r="F132" s="33">
        <v>1211131.53</v>
      </c>
      <c r="G132" s="33">
        <v>13600</v>
      </c>
      <c r="H132" s="33">
        <v>34700.04</v>
      </c>
      <c r="I132" s="33">
        <v>17301.879000000001</v>
      </c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</row>
    <row r="133" spans="1:35" ht="15.75" customHeight="1" x14ac:dyDescent="0.3">
      <c r="A133" s="31" t="s">
        <v>155</v>
      </c>
      <c r="B133" s="32" t="s">
        <v>13</v>
      </c>
      <c r="C133" s="33">
        <v>30</v>
      </c>
      <c r="D133" s="33">
        <v>0</v>
      </c>
      <c r="E133" s="33">
        <v>0</v>
      </c>
      <c r="F133" s="33">
        <v>324680.2</v>
      </c>
      <c r="G133" s="33">
        <v>5306.04</v>
      </c>
      <c r="H133" s="33">
        <v>23343.96</v>
      </c>
      <c r="I133" s="33">
        <v>10822.673333333334</v>
      </c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</row>
    <row r="134" spans="1:35" ht="15.75" customHeight="1" x14ac:dyDescent="0.3">
      <c r="A134" s="31" t="s">
        <v>156</v>
      </c>
      <c r="B134" s="32" t="s">
        <v>28</v>
      </c>
      <c r="C134" s="33">
        <v>27</v>
      </c>
      <c r="D134" s="33">
        <v>0</v>
      </c>
      <c r="E134" s="33">
        <v>0</v>
      </c>
      <c r="F134" s="33">
        <v>222220</v>
      </c>
      <c r="G134" s="33">
        <v>5240</v>
      </c>
      <c r="H134" s="33">
        <v>10426</v>
      </c>
      <c r="I134" s="33">
        <v>8230.3703703703704</v>
      </c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</row>
    <row r="135" spans="1:35" ht="15.75" customHeight="1" x14ac:dyDescent="0.3">
      <c r="A135" s="31" t="s">
        <v>157</v>
      </c>
      <c r="B135" s="32" t="s">
        <v>15</v>
      </c>
      <c r="C135" s="33">
        <v>51</v>
      </c>
      <c r="D135" s="33"/>
      <c r="E135" s="33"/>
      <c r="F135" s="33">
        <v>249590.83</v>
      </c>
      <c r="G135" s="33">
        <v>3750</v>
      </c>
      <c r="H135" s="33">
        <v>14638.49</v>
      </c>
      <c r="I135" s="33">
        <v>4893.9378431372543</v>
      </c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</row>
    <row r="136" spans="1:35" ht="15.75" customHeight="1" x14ac:dyDescent="0.3">
      <c r="A136" s="31" t="s">
        <v>158</v>
      </c>
      <c r="B136" s="32" t="s">
        <v>103</v>
      </c>
      <c r="C136" s="33">
        <v>72</v>
      </c>
      <c r="D136" s="33">
        <v>0</v>
      </c>
      <c r="E136" s="33">
        <v>0</v>
      </c>
      <c r="F136" s="33">
        <v>1078013.1100000001</v>
      </c>
      <c r="G136" s="33">
        <v>10761</v>
      </c>
      <c r="H136" s="33">
        <v>32294</v>
      </c>
      <c r="I136" s="33">
        <v>14972.404305555558</v>
      </c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</row>
    <row r="137" spans="1:35" ht="15.75" customHeight="1" x14ac:dyDescent="0.3">
      <c r="A137" s="31" t="s">
        <v>159</v>
      </c>
      <c r="B137" s="32" t="s">
        <v>17</v>
      </c>
      <c r="C137" s="33">
        <v>46</v>
      </c>
      <c r="D137" s="33">
        <v>0</v>
      </c>
      <c r="E137" s="33">
        <v>0</v>
      </c>
      <c r="F137" s="33">
        <v>276256.51</v>
      </c>
      <c r="G137" s="33">
        <v>4107.93</v>
      </c>
      <c r="H137" s="33">
        <v>14109.22</v>
      </c>
      <c r="I137" s="33">
        <v>6005.5763043478264</v>
      </c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</row>
    <row r="138" spans="1:35" ht="15.75" customHeight="1" x14ac:dyDescent="0.3">
      <c r="A138" s="31" t="s">
        <v>125</v>
      </c>
      <c r="B138" s="32" t="s">
        <v>10</v>
      </c>
      <c r="C138" s="33">
        <v>85</v>
      </c>
      <c r="D138" s="33">
        <v>0</v>
      </c>
      <c r="E138" s="33">
        <v>0</v>
      </c>
      <c r="F138" s="33">
        <v>1868470.39</v>
      </c>
      <c r="G138" s="33">
        <v>16944</v>
      </c>
      <c r="H138" s="33">
        <v>33894.47</v>
      </c>
      <c r="I138" s="33">
        <v>21982.004588235293</v>
      </c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.75" customHeight="1" x14ac:dyDescent="0.3">
      <c r="A139" s="31" t="s">
        <v>161</v>
      </c>
      <c r="B139" s="32" t="s">
        <v>40</v>
      </c>
      <c r="C139" s="33">
        <v>39</v>
      </c>
      <c r="D139" s="33">
        <v>0</v>
      </c>
      <c r="E139" s="33">
        <v>0</v>
      </c>
      <c r="F139" s="33">
        <v>346778.83</v>
      </c>
      <c r="G139" s="33">
        <v>5827.32</v>
      </c>
      <c r="H139" s="33">
        <v>20395.439999999999</v>
      </c>
      <c r="I139" s="33">
        <v>8891.7648717948723</v>
      </c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</row>
    <row r="140" spans="1:35" ht="15.75" customHeight="1" x14ac:dyDescent="0.3">
      <c r="A140" s="31" t="s">
        <v>162</v>
      </c>
      <c r="B140" s="32" t="s">
        <v>40</v>
      </c>
      <c r="C140" s="33">
        <v>53</v>
      </c>
      <c r="D140" s="33">
        <v>0</v>
      </c>
      <c r="E140" s="33">
        <v>0</v>
      </c>
      <c r="F140" s="33">
        <v>832918.02</v>
      </c>
      <c r="G140" s="33">
        <v>10099.92</v>
      </c>
      <c r="H140" s="33">
        <v>27570</v>
      </c>
      <c r="I140" s="33">
        <v>15715.434339622641</v>
      </c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</row>
    <row r="141" spans="1:35" ht="15.75" customHeight="1" x14ac:dyDescent="0.3">
      <c r="A141" s="31" t="s">
        <v>163</v>
      </c>
      <c r="B141" s="32" t="s">
        <v>13</v>
      </c>
      <c r="C141" s="33">
        <v>44</v>
      </c>
      <c r="D141" s="33">
        <v>0</v>
      </c>
      <c r="E141" s="33">
        <v>0</v>
      </c>
      <c r="F141" s="33">
        <v>292063.56</v>
      </c>
      <c r="G141" s="33">
        <v>4718.5</v>
      </c>
      <c r="H141" s="33">
        <v>12959.02</v>
      </c>
      <c r="I141" s="33">
        <v>6637.8081818181818</v>
      </c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</row>
    <row r="142" spans="1:35" ht="15.75" customHeight="1" x14ac:dyDescent="0.3">
      <c r="A142" s="31" t="s">
        <v>164</v>
      </c>
      <c r="B142" s="32" t="s">
        <v>28</v>
      </c>
      <c r="C142" s="33">
        <v>46</v>
      </c>
      <c r="D142" s="33">
        <v>0</v>
      </c>
      <c r="E142" s="33">
        <v>0</v>
      </c>
      <c r="F142" s="33">
        <v>243748.27</v>
      </c>
      <c r="G142" s="33">
        <v>4634.7700000000004</v>
      </c>
      <c r="H142" s="33">
        <v>10428.68</v>
      </c>
      <c r="I142" s="33">
        <v>5298.8754347826089</v>
      </c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</row>
    <row r="143" spans="1:35" ht="15.75" customHeight="1" x14ac:dyDescent="0.3">
      <c r="A143" s="31" t="s">
        <v>165</v>
      </c>
      <c r="B143" s="32" t="s">
        <v>30</v>
      </c>
      <c r="C143" s="33">
        <v>51</v>
      </c>
      <c r="D143" s="33">
        <v>0</v>
      </c>
      <c r="E143" s="33">
        <v>0</v>
      </c>
      <c r="F143" s="33">
        <v>937894</v>
      </c>
      <c r="G143" s="33">
        <v>10210</v>
      </c>
      <c r="H143" s="33">
        <v>52458</v>
      </c>
      <c r="I143" s="33">
        <v>18390.078431372549</v>
      </c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</row>
    <row r="144" spans="1:35" ht="15.75" customHeight="1" x14ac:dyDescent="0.3">
      <c r="A144" s="31" t="s">
        <v>166</v>
      </c>
      <c r="B144" s="32" t="s">
        <v>13</v>
      </c>
      <c r="C144" s="33">
        <v>48</v>
      </c>
      <c r="D144" s="33" t="s">
        <v>432</v>
      </c>
      <c r="E144" s="33" t="s">
        <v>42</v>
      </c>
      <c r="F144" s="33">
        <v>439943.44</v>
      </c>
      <c r="G144" s="33">
        <v>6864</v>
      </c>
      <c r="H144" s="33">
        <v>8236.08</v>
      </c>
      <c r="I144" s="33">
        <v>9165.4883333333328</v>
      </c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</row>
    <row r="145" spans="1:35" ht="15.75" customHeight="1" x14ac:dyDescent="0.3">
      <c r="A145" s="31" t="s">
        <v>167</v>
      </c>
      <c r="B145" s="32" t="s">
        <v>51</v>
      </c>
      <c r="C145" s="33">
        <v>75</v>
      </c>
      <c r="D145" s="33" t="s">
        <v>432</v>
      </c>
      <c r="E145" s="33" t="s">
        <v>42</v>
      </c>
      <c r="F145" s="33">
        <v>1335964.8500000001</v>
      </c>
      <c r="G145" s="33">
        <v>13600</v>
      </c>
      <c r="H145" s="33">
        <v>39669.79</v>
      </c>
      <c r="I145" s="33">
        <v>17812.864666666668</v>
      </c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35" ht="15.75" customHeight="1" x14ac:dyDescent="0.3">
      <c r="A146" s="31" t="s">
        <v>168</v>
      </c>
      <c r="B146" s="32" t="s">
        <v>30</v>
      </c>
      <c r="C146" s="33">
        <v>59</v>
      </c>
      <c r="D146" s="33" t="s">
        <v>432</v>
      </c>
      <c r="E146" s="33" t="s">
        <v>42</v>
      </c>
      <c r="F146" s="33">
        <v>1159191.1100000001</v>
      </c>
      <c r="G146" s="33">
        <v>10678.57</v>
      </c>
      <c r="H146" s="33">
        <v>41481.89</v>
      </c>
      <c r="I146" s="33">
        <v>19647.306949152546</v>
      </c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</row>
    <row r="147" spans="1:35" ht="15.75" customHeight="1" x14ac:dyDescent="0.3">
      <c r="A147" s="31" t="s">
        <v>169</v>
      </c>
      <c r="B147" s="32" t="s">
        <v>15</v>
      </c>
      <c r="C147" s="33">
        <v>60</v>
      </c>
      <c r="D147" s="33">
        <v>0</v>
      </c>
      <c r="E147" s="33">
        <v>0</v>
      </c>
      <c r="F147" s="33">
        <v>799360.41</v>
      </c>
      <c r="G147" s="33">
        <v>8597.0400000000009</v>
      </c>
      <c r="H147" s="33">
        <v>22169.040000000001</v>
      </c>
      <c r="I147" s="33">
        <v>13322.673500000001</v>
      </c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</row>
    <row r="148" spans="1:35" ht="15.75" customHeight="1" x14ac:dyDescent="0.3">
      <c r="A148" s="31" t="s">
        <v>170</v>
      </c>
      <c r="B148" s="32" t="s">
        <v>34</v>
      </c>
      <c r="C148" s="33">
        <v>28</v>
      </c>
      <c r="D148" s="33" t="s">
        <v>432</v>
      </c>
      <c r="E148" s="33" t="s">
        <v>42</v>
      </c>
      <c r="F148" s="33">
        <v>257688.97</v>
      </c>
      <c r="G148" s="33">
        <v>6050.04</v>
      </c>
      <c r="H148" s="33">
        <v>24200.04</v>
      </c>
      <c r="I148" s="33">
        <v>9203.1774999999998</v>
      </c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</row>
    <row r="149" spans="1:35" ht="15.75" customHeight="1" x14ac:dyDescent="0.3">
      <c r="A149" s="31" t="s">
        <v>172</v>
      </c>
      <c r="B149" s="32" t="s">
        <v>30</v>
      </c>
      <c r="C149" s="33">
        <v>65</v>
      </c>
      <c r="D149" s="33" t="s">
        <v>432</v>
      </c>
      <c r="E149" s="33" t="s">
        <v>42</v>
      </c>
      <c r="F149" s="33">
        <v>763643.05</v>
      </c>
      <c r="G149" s="33">
        <v>8940</v>
      </c>
      <c r="H149" s="33">
        <v>32186.76</v>
      </c>
      <c r="I149" s="33">
        <v>11748.354615384616</v>
      </c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</row>
    <row r="150" spans="1:35" ht="15.75" customHeight="1" x14ac:dyDescent="0.3">
      <c r="A150" s="31" t="s">
        <v>173</v>
      </c>
      <c r="B150" s="32" t="s">
        <v>13</v>
      </c>
      <c r="C150" s="33">
        <v>78</v>
      </c>
      <c r="D150" s="33">
        <v>0</v>
      </c>
      <c r="E150" s="33">
        <v>0</v>
      </c>
      <c r="F150" s="33">
        <v>1419990.3</v>
      </c>
      <c r="G150" s="33">
        <v>12244</v>
      </c>
      <c r="H150" s="33">
        <v>29547</v>
      </c>
      <c r="I150" s="33">
        <v>18205.003846153846</v>
      </c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</row>
    <row r="151" spans="1:35" ht="15.75" customHeight="1" x14ac:dyDescent="0.3">
      <c r="A151" s="31" t="s">
        <v>174</v>
      </c>
      <c r="B151" s="32" t="s">
        <v>17</v>
      </c>
      <c r="C151" s="33">
        <v>37</v>
      </c>
      <c r="D151" s="33">
        <v>0</v>
      </c>
      <c r="E151" s="33">
        <v>0</v>
      </c>
      <c r="F151" s="33">
        <v>301773.03999999998</v>
      </c>
      <c r="G151" s="33">
        <v>5316.6</v>
      </c>
      <c r="H151" s="33">
        <v>14620</v>
      </c>
      <c r="I151" s="33">
        <v>8156.0281081081075</v>
      </c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</row>
    <row r="152" spans="1:35" ht="15.75" customHeight="1" x14ac:dyDescent="0.3">
      <c r="A152" s="31" t="s">
        <v>175</v>
      </c>
      <c r="B152" s="32" t="s">
        <v>30</v>
      </c>
      <c r="C152" s="33">
        <v>86</v>
      </c>
      <c r="D152" s="33">
        <v>0</v>
      </c>
      <c r="E152" s="33">
        <v>0</v>
      </c>
      <c r="F152" s="33">
        <v>1100525</v>
      </c>
      <c r="G152" s="33">
        <v>10801</v>
      </c>
      <c r="H152" s="33">
        <v>31944</v>
      </c>
      <c r="I152" s="33">
        <v>12796.802325581395</v>
      </c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35" ht="15.75" customHeight="1" x14ac:dyDescent="0.3">
      <c r="A153" s="31" t="s">
        <v>176</v>
      </c>
      <c r="B153" s="32" t="s">
        <v>28</v>
      </c>
      <c r="C153" s="33">
        <v>38</v>
      </c>
      <c r="D153" s="33">
        <v>0</v>
      </c>
      <c r="E153" s="33">
        <v>0</v>
      </c>
      <c r="F153" s="33">
        <v>188603</v>
      </c>
      <c r="G153" s="33">
        <v>4270</v>
      </c>
      <c r="H153" s="33">
        <v>6515</v>
      </c>
      <c r="I153" s="33">
        <v>4963.2368421052633</v>
      </c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</row>
    <row r="154" spans="1:35" ht="15.75" customHeight="1" x14ac:dyDescent="0.3">
      <c r="A154" s="31" t="s">
        <v>177</v>
      </c>
      <c r="B154" s="32" t="s">
        <v>34</v>
      </c>
      <c r="C154" s="33">
        <v>64</v>
      </c>
      <c r="D154" s="33">
        <v>0</v>
      </c>
      <c r="E154" s="33">
        <v>0</v>
      </c>
      <c r="F154" s="33">
        <v>335757.57</v>
      </c>
      <c r="G154" s="33">
        <v>5266.32</v>
      </c>
      <c r="H154" s="33">
        <v>18048.990000000002</v>
      </c>
      <c r="I154" s="33">
        <v>5246.2120312500001</v>
      </c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</row>
    <row r="155" spans="1:35" ht="15.75" customHeight="1" x14ac:dyDescent="0.3">
      <c r="A155" s="31" t="s">
        <v>178</v>
      </c>
      <c r="B155" s="32" t="s">
        <v>30</v>
      </c>
      <c r="C155" s="33">
        <v>63</v>
      </c>
      <c r="D155" s="33" t="s">
        <v>432</v>
      </c>
      <c r="E155" s="33" t="s">
        <v>42</v>
      </c>
      <c r="F155" s="33">
        <v>842416.04</v>
      </c>
      <c r="G155" s="33">
        <v>8340</v>
      </c>
      <c r="H155" s="33">
        <v>31400</v>
      </c>
      <c r="I155" s="33">
        <v>13371.683174603175</v>
      </c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</row>
    <row r="156" spans="1:35" ht="15.75" customHeight="1" x14ac:dyDescent="0.3">
      <c r="A156" s="31" t="s">
        <v>179</v>
      </c>
      <c r="B156" s="32" t="s">
        <v>13</v>
      </c>
      <c r="C156" s="33">
        <v>44</v>
      </c>
      <c r="D156" s="33">
        <v>0</v>
      </c>
      <c r="E156" s="33">
        <v>0</v>
      </c>
      <c r="F156" s="33">
        <v>244016</v>
      </c>
      <c r="G156" s="33">
        <v>4652</v>
      </c>
      <c r="H156" s="33">
        <v>16279</v>
      </c>
      <c r="I156" s="33">
        <v>5545.818181818182</v>
      </c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</row>
    <row r="157" spans="1:35" ht="15.75" customHeight="1" x14ac:dyDescent="0.3">
      <c r="A157" s="31" t="s">
        <v>180</v>
      </c>
      <c r="B157" s="32" t="s">
        <v>103</v>
      </c>
      <c r="C157" s="33">
        <v>40</v>
      </c>
      <c r="D157" s="33">
        <v>0</v>
      </c>
      <c r="E157" s="33">
        <v>0</v>
      </c>
      <c r="F157" s="33">
        <v>325565</v>
      </c>
      <c r="G157" s="33">
        <v>7948</v>
      </c>
      <c r="H157" s="33">
        <v>23844</v>
      </c>
      <c r="I157" s="33">
        <v>8139.125</v>
      </c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</row>
    <row r="158" spans="1:35" ht="15.75" customHeight="1" x14ac:dyDescent="0.3">
      <c r="A158" s="31" t="s">
        <v>181</v>
      </c>
      <c r="B158" s="32" t="s">
        <v>13</v>
      </c>
      <c r="C158" s="33">
        <v>44</v>
      </c>
      <c r="D158" s="33">
        <v>6</v>
      </c>
      <c r="E158" s="33">
        <v>1487.16</v>
      </c>
      <c r="F158" s="33">
        <v>283747.15999999997</v>
      </c>
      <c r="G158" s="33">
        <v>6039.75</v>
      </c>
      <c r="H158" s="33">
        <v>17485.080000000002</v>
      </c>
      <c r="I158" s="33">
        <v>6448.7990909090904</v>
      </c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</row>
    <row r="159" spans="1:35" ht="15.75" customHeight="1" x14ac:dyDescent="0.3">
      <c r="A159" s="31" t="s">
        <v>182</v>
      </c>
      <c r="B159" s="32" t="s">
        <v>13</v>
      </c>
      <c r="C159" s="33">
        <v>38</v>
      </c>
      <c r="D159" s="33">
        <v>0</v>
      </c>
      <c r="E159" s="33">
        <v>0</v>
      </c>
      <c r="F159" s="33">
        <v>311522.8</v>
      </c>
      <c r="G159" s="33">
        <v>5901</v>
      </c>
      <c r="H159" s="33">
        <v>14101.73</v>
      </c>
      <c r="I159" s="33">
        <v>8197.968421052632</v>
      </c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</row>
    <row r="160" spans="1:35" ht="15.75" customHeight="1" x14ac:dyDescent="0.3">
      <c r="A160" s="31" t="s">
        <v>183</v>
      </c>
      <c r="B160" s="32" t="s">
        <v>30</v>
      </c>
      <c r="C160" s="33">
        <v>75</v>
      </c>
      <c r="D160" s="33">
        <v>0</v>
      </c>
      <c r="E160" s="33">
        <v>0</v>
      </c>
      <c r="F160" s="33">
        <v>929598.03</v>
      </c>
      <c r="G160" s="33">
        <v>10208.040000000001</v>
      </c>
      <c r="H160" s="33">
        <v>41718.5</v>
      </c>
      <c r="I160" s="33">
        <v>12394.6404</v>
      </c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</row>
    <row r="161" spans="1:35" ht="15.75" customHeight="1" x14ac:dyDescent="0.3">
      <c r="A161" s="31" t="s">
        <v>184</v>
      </c>
      <c r="B161" s="32" t="s">
        <v>46</v>
      </c>
      <c r="C161" s="33">
        <v>53</v>
      </c>
      <c r="D161" s="33">
        <v>0</v>
      </c>
      <c r="E161" s="33">
        <v>0</v>
      </c>
      <c r="F161" s="33">
        <v>643808.87</v>
      </c>
      <c r="G161" s="33">
        <v>7571.04</v>
      </c>
      <c r="H161" s="33">
        <v>32616.18</v>
      </c>
      <c r="I161" s="33">
        <v>12147.337169811321</v>
      </c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</row>
    <row r="162" spans="1:35" ht="15.75" customHeight="1" x14ac:dyDescent="0.3">
      <c r="A162" s="31" t="s">
        <v>185</v>
      </c>
      <c r="B162" s="32" t="s">
        <v>28</v>
      </c>
      <c r="C162" s="33">
        <v>78</v>
      </c>
      <c r="D162" s="33">
        <v>8</v>
      </c>
      <c r="E162" s="33">
        <v>3625</v>
      </c>
      <c r="F162" s="33">
        <v>1274191.5</v>
      </c>
      <c r="G162" s="33">
        <v>10178</v>
      </c>
      <c r="H162" s="33">
        <v>40712.04</v>
      </c>
      <c r="I162" s="33">
        <v>16335.788461538461</v>
      </c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</row>
    <row r="163" spans="1:35" ht="15.75" customHeight="1" x14ac:dyDescent="0.3">
      <c r="A163" s="31" t="s">
        <v>186</v>
      </c>
      <c r="B163" s="32" t="s">
        <v>28</v>
      </c>
      <c r="C163" s="33">
        <v>39</v>
      </c>
      <c r="D163" s="33">
        <v>0</v>
      </c>
      <c r="E163" s="33">
        <v>0</v>
      </c>
      <c r="F163" s="33">
        <v>379786</v>
      </c>
      <c r="G163" s="33">
        <v>5810</v>
      </c>
      <c r="H163" s="33">
        <v>24131</v>
      </c>
      <c r="I163" s="33">
        <v>9738.1025641025644</v>
      </c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</row>
    <row r="164" spans="1:35" ht="15.75" customHeight="1" x14ac:dyDescent="0.3">
      <c r="A164" s="31" t="s">
        <v>187</v>
      </c>
      <c r="B164" s="32" t="s">
        <v>17</v>
      </c>
      <c r="C164" s="33">
        <v>50</v>
      </c>
      <c r="D164" s="33">
        <v>0</v>
      </c>
      <c r="E164" s="33">
        <v>0</v>
      </c>
      <c r="F164" s="33">
        <v>181595.68</v>
      </c>
      <c r="G164" s="33">
        <v>3002.04</v>
      </c>
      <c r="H164" s="33">
        <v>9905.0400000000009</v>
      </c>
      <c r="I164" s="33">
        <v>3631.9135999999999</v>
      </c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</row>
    <row r="165" spans="1:35" ht="15.75" customHeight="1" x14ac:dyDescent="0.3">
      <c r="A165" s="31" t="s">
        <v>294</v>
      </c>
      <c r="B165" s="32" t="s">
        <v>10</v>
      </c>
      <c r="C165" s="33">
        <v>75</v>
      </c>
      <c r="D165" s="33">
        <v>0</v>
      </c>
      <c r="E165" s="33">
        <v>0</v>
      </c>
      <c r="F165" s="33">
        <v>1578885.54</v>
      </c>
      <c r="G165" s="33">
        <v>16994</v>
      </c>
      <c r="H165" s="33">
        <v>22660.959999999999</v>
      </c>
      <c r="I165" s="33">
        <v>21051.807199999999</v>
      </c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</row>
    <row r="166" spans="1:35" ht="15.75" customHeight="1" x14ac:dyDescent="0.3">
      <c r="A166" s="31" t="s">
        <v>189</v>
      </c>
      <c r="B166" s="32" t="s">
        <v>30</v>
      </c>
      <c r="C166" s="33">
        <v>67</v>
      </c>
      <c r="D166" s="33">
        <v>0</v>
      </c>
      <c r="E166" s="33">
        <v>0</v>
      </c>
      <c r="F166" s="33">
        <v>1340812.3999999999</v>
      </c>
      <c r="G166" s="33">
        <v>11257.44</v>
      </c>
      <c r="H166" s="33">
        <v>56009.06</v>
      </c>
      <c r="I166" s="33">
        <v>20012.125373134328</v>
      </c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</row>
    <row r="167" spans="1:35" ht="15.75" customHeight="1" x14ac:dyDescent="0.3">
      <c r="A167" s="31" t="s">
        <v>190</v>
      </c>
      <c r="B167" s="32" t="s">
        <v>17</v>
      </c>
      <c r="C167" s="33">
        <v>34</v>
      </c>
      <c r="D167" s="33">
        <v>0</v>
      </c>
      <c r="E167" s="33">
        <v>0</v>
      </c>
      <c r="F167" s="33">
        <v>256487.13</v>
      </c>
      <c r="G167" s="33">
        <v>4703.22</v>
      </c>
      <c r="H167" s="33">
        <v>15324.19</v>
      </c>
      <c r="I167" s="33">
        <v>7543.7391176470592</v>
      </c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</row>
    <row r="168" spans="1:35" ht="15.75" customHeight="1" x14ac:dyDescent="0.3">
      <c r="A168" s="31" t="s">
        <v>191</v>
      </c>
      <c r="B168" s="32" t="s">
        <v>13</v>
      </c>
      <c r="C168" s="33">
        <v>44</v>
      </c>
      <c r="D168" s="33">
        <v>4</v>
      </c>
      <c r="E168" s="33">
        <f>1275*4</f>
        <v>5100</v>
      </c>
      <c r="F168" s="33">
        <v>325415</v>
      </c>
      <c r="G168" s="33">
        <v>4970</v>
      </c>
      <c r="H168" s="33">
        <v>12490</v>
      </c>
      <c r="I168" s="33">
        <v>7395.795454545455</v>
      </c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</row>
    <row r="169" spans="1:35" ht="15.75" customHeight="1" x14ac:dyDescent="0.3">
      <c r="A169" s="31" t="s">
        <v>192</v>
      </c>
      <c r="B169" s="32" t="s">
        <v>30</v>
      </c>
      <c r="C169" s="33">
        <v>79</v>
      </c>
      <c r="D169" s="33">
        <v>0</v>
      </c>
      <c r="E169" s="33">
        <v>0</v>
      </c>
      <c r="F169" s="33">
        <v>901211</v>
      </c>
      <c r="G169" s="33">
        <v>10864.33</v>
      </c>
      <c r="H169" s="33">
        <v>27200.04</v>
      </c>
      <c r="I169" s="33">
        <v>11407.73417721519</v>
      </c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</row>
    <row r="170" spans="1:35" ht="15.75" customHeight="1" x14ac:dyDescent="0.3">
      <c r="A170" s="31" t="s">
        <v>193</v>
      </c>
      <c r="B170" s="32" t="s">
        <v>28</v>
      </c>
      <c r="C170" s="7" t="s">
        <v>347</v>
      </c>
      <c r="D170" s="7" t="s">
        <v>347</v>
      </c>
      <c r="E170" s="7" t="s">
        <v>347</v>
      </c>
      <c r="F170" s="33">
        <v>342000</v>
      </c>
      <c r="G170" s="33"/>
      <c r="H170" s="33"/>
      <c r="I170" s="33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</row>
    <row r="171" spans="1:35" ht="15.75" customHeight="1" x14ac:dyDescent="0.3">
      <c r="A171" s="31" t="s">
        <v>195</v>
      </c>
      <c r="B171" s="32" t="s">
        <v>15</v>
      </c>
      <c r="C171" s="33">
        <v>39</v>
      </c>
      <c r="D171" s="33">
        <v>0</v>
      </c>
      <c r="E171" s="33">
        <v>0</v>
      </c>
      <c r="F171" s="33">
        <v>282397</v>
      </c>
      <c r="G171" s="33">
        <v>4634</v>
      </c>
      <c r="H171" s="33">
        <v>21594</v>
      </c>
      <c r="I171" s="33">
        <v>7240.9487179487178</v>
      </c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</row>
    <row r="172" spans="1:35" ht="15.75" customHeight="1" x14ac:dyDescent="0.3">
      <c r="A172" s="31" t="s">
        <v>333</v>
      </c>
      <c r="B172" s="32" t="s">
        <v>10</v>
      </c>
      <c r="C172" s="33">
        <v>22</v>
      </c>
      <c r="D172" s="33">
        <v>0</v>
      </c>
      <c r="E172" s="33">
        <v>0</v>
      </c>
      <c r="F172" s="33">
        <v>427771.55</v>
      </c>
      <c r="G172" s="33">
        <v>16947</v>
      </c>
      <c r="H172" s="33">
        <v>11302.25</v>
      </c>
      <c r="I172" s="33">
        <v>19444.161363636362</v>
      </c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</row>
    <row r="173" spans="1:35" ht="15.75" customHeight="1" x14ac:dyDescent="0.3">
      <c r="A173" s="31" t="s">
        <v>197</v>
      </c>
      <c r="B173" s="32" t="s">
        <v>28</v>
      </c>
      <c r="C173" s="33">
        <v>39</v>
      </c>
      <c r="D173" s="33">
        <v>0</v>
      </c>
      <c r="E173" s="33">
        <v>0</v>
      </c>
      <c r="F173" s="33">
        <v>308616.28999999998</v>
      </c>
      <c r="G173" s="33">
        <v>4128</v>
      </c>
      <c r="H173" s="33">
        <v>11558.64</v>
      </c>
      <c r="I173" s="33">
        <v>7913.2382051282048</v>
      </c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</row>
    <row r="174" spans="1:35" ht="15.75" customHeight="1" x14ac:dyDescent="0.3">
      <c r="A174" s="31" t="s">
        <v>198</v>
      </c>
      <c r="B174" s="32" t="s">
        <v>51</v>
      </c>
      <c r="C174" s="33">
        <v>30</v>
      </c>
      <c r="D174" s="33" t="s">
        <v>432</v>
      </c>
      <c r="E174" s="33" t="s">
        <v>42</v>
      </c>
      <c r="F174" s="33">
        <v>583790.48</v>
      </c>
      <c r="G174" s="33">
        <v>13567</v>
      </c>
      <c r="H174" s="33">
        <v>29700</v>
      </c>
      <c r="I174" s="33">
        <v>19459.682666666668</v>
      </c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</row>
    <row r="175" spans="1:35" ht="15.75" customHeight="1" x14ac:dyDescent="0.3">
      <c r="A175" s="31" t="s">
        <v>199</v>
      </c>
      <c r="B175" s="32" t="s">
        <v>13</v>
      </c>
      <c r="C175" s="33">
        <v>40</v>
      </c>
      <c r="D175" s="33">
        <v>2</v>
      </c>
      <c r="E175" s="33">
        <f>300.96+421.47</f>
        <v>722.43000000000006</v>
      </c>
      <c r="F175" s="33">
        <v>473766.05</v>
      </c>
      <c r="G175" s="33">
        <v>7854</v>
      </c>
      <c r="H175" s="33">
        <v>15564.25</v>
      </c>
      <c r="I175" s="33">
        <v>11844.151249999999</v>
      </c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</row>
    <row r="176" spans="1:35" ht="15.75" customHeight="1" x14ac:dyDescent="0.3">
      <c r="A176" s="31" t="s">
        <v>200</v>
      </c>
      <c r="B176" s="32" t="s">
        <v>40</v>
      </c>
      <c r="C176" s="7" t="s">
        <v>347</v>
      </c>
      <c r="D176" s="7" t="s">
        <v>347</v>
      </c>
      <c r="E176" s="7" t="s">
        <v>347</v>
      </c>
      <c r="F176" s="33">
        <v>109000</v>
      </c>
      <c r="G176" s="33" t="s">
        <v>434</v>
      </c>
      <c r="H176" s="33"/>
      <c r="I176" s="33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</row>
    <row r="177" spans="1:35" ht="15.75" customHeight="1" x14ac:dyDescent="0.3">
      <c r="A177" s="31" t="s">
        <v>201</v>
      </c>
      <c r="B177" s="32" t="s">
        <v>30</v>
      </c>
      <c r="C177" s="7" t="s">
        <v>347</v>
      </c>
      <c r="D177" s="7" t="s">
        <v>347</v>
      </c>
      <c r="E177" s="7" t="s">
        <v>347</v>
      </c>
      <c r="F177" s="33">
        <v>889000</v>
      </c>
      <c r="G177" s="33">
        <v>10312.780000000001</v>
      </c>
      <c r="H177" s="33">
        <v>38814</v>
      </c>
      <c r="I177" s="33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</row>
    <row r="178" spans="1:35" ht="15.75" customHeight="1" x14ac:dyDescent="0.3">
      <c r="A178" s="31" t="s">
        <v>202</v>
      </c>
      <c r="B178" s="32" t="s">
        <v>30</v>
      </c>
      <c r="C178" s="33">
        <v>73</v>
      </c>
      <c r="D178" s="33" t="s">
        <v>432</v>
      </c>
      <c r="E178" s="33" t="s">
        <v>42</v>
      </c>
      <c r="F178" s="33">
        <v>1119742</v>
      </c>
      <c r="G178" s="33">
        <v>11027</v>
      </c>
      <c r="H178" s="33">
        <v>56429</v>
      </c>
      <c r="I178" s="33">
        <v>15338.931506849314</v>
      </c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</row>
    <row r="179" spans="1:35" ht="15.75" customHeight="1" x14ac:dyDescent="0.3">
      <c r="A179" s="31" t="s">
        <v>203</v>
      </c>
      <c r="B179" s="32" t="s">
        <v>13</v>
      </c>
      <c r="C179" s="33">
        <v>82</v>
      </c>
      <c r="D179" s="33">
        <v>0</v>
      </c>
      <c r="E179" s="33">
        <v>0</v>
      </c>
      <c r="F179" s="33">
        <v>1989911</v>
      </c>
      <c r="G179" s="33">
        <v>15086</v>
      </c>
      <c r="H179" s="33">
        <v>48425</v>
      </c>
      <c r="I179" s="33">
        <v>24267.207317073171</v>
      </c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</row>
    <row r="180" spans="1:35" ht="15.75" customHeight="1" x14ac:dyDescent="0.3">
      <c r="A180" s="31" t="s">
        <v>204</v>
      </c>
      <c r="B180" s="32" t="s">
        <v>17</v>
      </c>
      <c r="C180" s="33">
        <v>36</v>
      </c>
      <c r="D180" s="33">
        <v>7</v>
      </c>
      <c r="E180" s="33">
        <f>666+666+666+666+2667+610.5+55.5</f>
        <v>5997</v>
      </c>
      <c r="F180" s="33">
        <v>286751.64</v>
      </c>
      <c r="G180" s="33">
        <v>5394</v>
      </c>
      <c r="H180" s="33">
        <v>13397.04</v>
      </c>
      <c r="I180" s="33">
        <v>7965.3233333333337</v>
      </c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</row>
    <row r="181" spans="1:35" ht="15.75" customHeight="1" x14ac:dyDescent="0.3">
      <c r="A181" s="31" t="s">
        <v>205</v>
      </c>
      <c r="B181" s="32" t="s">
        <v>28</v>
      </c>
      <c r="C181" s="33">
        <v>64</v>
      </c>
      <c r="D181" s="33">
        <v>0</v>
      </c>
      <c r="E181" s="33">
        <v>0</v>
      </c>
      <c r="F181" s="33">
        <v>489858.55</v>
      </c>
      <c r="G181" s="33">
        <v>5740.62</v>
      </c>
      <c r="H181" s="33">
        <v>15936.44</v>
      </c>
      <c r="I181" s="33">
        <v>7654.0398437499998</v>
      </c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</row>
    <row r="182" spans="1:35" ht="15.75" customHeight="1" x14ac:dyDescent="0.3">
      <c r="A182" s="31" t="s">
        <v>206</v>
      </c>
      <c r="B182" s="32" t="s">
        <v>34</v>
      </c>
      <c r="C182" s="33">
        <v>78</v>
      </c>
      <c r="D182" s="33">
        <v>0</v>
      </c>
      <c r="E182" s="33">
        <v>0</v>
      </c>
      <c r="F182" s="33">
        <v>1076752.8600000001</v>
      </c>
      <c r="G182" s="33">
        <v>13118.04</v>
      </c>
      <c r="H182" s="33">
        <v>25744.3</v>
      </c>
      <c r="I182" s="33">
        <v>13804.523846153848</v>
      </c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</row>
    <row r="183" spans="1:35" ht="15.75" customHeight="1" x14ac:dyDescent="0.3">
      <c r="A183" s="31" t="s">
        <v>207</v>
      </c>
      <c r="B183" s="32" t="s">
        <v>30</v>
      </c>
      <c r="C183" s="33">
        <v>78</v>
      </c>
      <c r="D183" s="33" t="s">
        <v>432</v>
      </c>
      <c r="E183" s="33" t="s">
        <v>42</v>
      </c>
      <c r="F183" s="33">
        <v>672488.53</v>
      </c>
      <c r="G183" s="33">
        <v>8086.32</v>
      </c>
      <c r="H183" s="33">
        <v>23931.040000000001</v>
      </c>
      <c r="I183" s="33">
        <v>8621.6478205128205</v>
      </c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</row>
    <row r="184" spans="1:35" ht="15.75" customHeight="1" x14ac:dyDescent="0.3">
      <c r="A184" s="31" t="s">
        <v>208</v>
      </c>
      <c r="B184" s="32" t="s">
        <v>34</v>
      </c>
      <c r="C184" s="33">
        <v>75</v>
      </c>
      <c r="D184" s="33">
        <v>0</v>
      </c>
      <c r="E184" s="33">
        <v>0</v>
      </c>
      <c r="F184" s="33">
        <v>1192110.1399999999</v>
      </c>
      <c r="G184" s="33">
        <v>13360.08</v>
      </c>
      <c r="H184" s="33">
        <v>24258.99</v>
      </c>
      <c r="I184" s="33">
        <v>15894.801866666665</v>
      </c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</row>
    <row r="185" spans="1:35" ht="15.75" customHeight="1" x14ac:dyDescent="0.3">
      <c r="A185" s="31" t="s">
        <v>209</v>
      </c>
      <c r="B185" s="32" t="s">
        <v>15</v>
      </c>
      <c r="C185" s="33">
        <v>52</v>
      </c>
      <c r="D185" s="33">
        <v>0</v>
      </c>
      <c r="E185" s="33">
        <v>0</v>
      </c>
      <c r="F185" s="33">
        <v>699446.64</v>
      </c>
      <c r="G185" s="33">
        <v>10356.82</v>
      </c>
      <c r="H185" s="33">
        <v>23062.54</v>
      </c>
      <c r="I185" s="33">
        <v>13450.896923076923</v>
      </c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</row>
    <row r="186" spans="1:35" ht="15.75" customHeight="1" x14ac:dyDescent="0.3">
      <c r="A186" s="31" t="s">
        <v>210</v>
      </c>
      <c r="B186" s="32" t="s">
        <v>30</v>
      </c>
      <c r="C186" s="33">
        <v>83</v>
      </c>
      <c r="D186" s="33">
        <v>0</v>
      </c>
      <c r="E186" s="33">
        <v>0</v>
      </c>
      <c r="F186" s="33">
        <v>1107121.1499999999</v>
      </c>
      <c r="G186" s="33">
        <v>10597</v>
      </c>
      <c r="H186" s="33">
        <v>37559.81</v>
      </c>
      <c r="I186" s="33">
        <v>13338.809036144577</v>
      </c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</row>
    <row r="187" spans="1:35" ht="15.75" customHeight="1" x14ac:dyDescent="0.3">
      <c r="A187" s="31" t="s">
        <v>211</v>
      </c>
      <c r="B187" s="32" t="s">
        <v>15</v>
      </c>
      <c r="C187" s="33">
        <v>84</v>
      </c>
      <c r="D187" s="33">
        <v>0</v>
      </c>
      <c r="E187" s="33">
        <v>0</v>
      </c>
      <c r="F187" s="33">
        <v>1342652.47</v>
      </c>
      <c r="G187" s="33">
        <v>10674.96</v>
      </c>
      <c r="H187" s="33">
        <v>30483.96</v>
      </c>
      <c r="I187" s="33">
        <v>15983.957976190475</v>
      </c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</row>
    <row r="188" spans="1:35" ht="15.75" customHeight="1" x14ac:dyDescent="0.3">
      <c r="A188" s="31" t="s">
        <v>212</v>
      </c>
      <c r="B188" s="32" t="s">
        <v>15</v>
      </c>
      <c r="C188" s="33">
        <v>60</v>
      </c>
      <c r="D188" s="33">
        <v>0</v>
      </c>
      <c r="E188" s="33">
        <v>0</v>
      </c>
      <c r="F188" s="33">
        <v>284567.74</v>
      </c>
      <c r="G188" s="33">
        <v>3383.52</v>
      </c>
      <c r="H188" s="33">
        <v>11060.04</v>
      </c>
      <c r="I188" s="33">
        <v>4742.7956666666669</v>
      </c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</row>
    <row r="189" spans="1:35" ht="15.75" customHeight="1" x14ac:dyDescent="0.3">
      <c r="A189" s="31" t="s">
        <v>213</v>
      </c>
      <c r="B189" s="32" t="s">
        <v>34</v>
      </c>
      <c r="C189" s="33">
        <v>125</v>
      </c>
      <c r="D189" s="33" t="s">
        <v>432</v>
      </c>
      <c r="E189" s="33" t="s">
        <v>42</v>
      </c>
      <c r="F189" s="33">
        <v>2191437.2799999998</v>
      </c>
      <c r="G189" s="33">
        <v>15381.12</v>
      </c>
      <c r="H189" s="33">
        <v>38618.58</v>
      </c>
      <c r="I189" s="33">
        <v>17531.498239999997</v>
      </c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</row>
    <row r="190" spans="1:35" ht="15.75" customHeight="1" x14ac:dyDescent="0.3">
      <c r="A190" s="31" t="s">
        <v>214</v>
      </c>
      <c r="B190" s="32" t="s">
        <v>17</v>
      </c>
      <c r="C190" s="33">
        <v>56</v>
      </c>
      <c r="D190" s="33">
        <v>0</v>
      </c>
      <c r="E190" s="33">
        <v>0</v>
      </c>
      <c r="F190" s="33">
        <v>1038737.97</v>
      </c>
      <c r="G190" s="33">
        <v>10555.99</v>
      </c>
      <c r="H190" s="33">
        <v>60047.09</v>
      </c>
      <c r="I190" s="33">
        <v>18548.892321428571</v>
      </c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</row>
    <row r="191" spans="1:35" ht="15.75" customHeight="1" x14ac:dyDescent="0.3">
      <c r="A191" s="31" t="s">
        <v>215</v>
      </c>
      <c r="B191" s="32" t="s">
        <v>17</v>
      </c>
      <c r="C191" s="33">
        <v>56</v>
      </c>
      <c r="D191" s="33">
        <v>0</v>
      </c>
      <c r="E191" s="33">
        <v>0</v>
      </c>
      <c r="F191" s="33">
        <v>914122.12</v>
      </c>
      <c r="G191" s="33">
        <v>10905</v>
      </c>
      <c r="H191" s="33">
        <v>36954</v>
      </c>
      <c r="I191" s="33">
        <v>16323.609285714285</v>
      </c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</row>
    <row r="192" spans="1:35" ht="15.75" customHeight="1" x14ac:dyDescent="0.3">
      <c r="A192" s="31" t="s">
        <v>216</v>
      </c>
      <c r="B192" s="32" t="s">
        <v>13</v>
      </c>
      <c r="C192" s="33">
        <v>43</v>
      </c>
      <c r="D192" s="33">
        <v>0</v>
      </c>
      <c r="E192" s="33">
        <v>0</v>
      </c>
      <c r="F192" s="33">
        <v>217239.39</v>
      </c>
      <c r="G192" s="33">
        <v>3195.96</v>
      </c>
      <c r="H192" s="33">
        <v>14820.96</v>
      </c>
      <c r="I192" s="33">
        <v>5052.0788372093029</v>
      </c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</row>
    <row r="193" spans="1:35" ht="15.75" customHeight="1" x14ac:dyDescent="0.3">
      <c r="A193" s="31" t="s">
        <v>217</v>
      </c>
      <c r="B193" s="32" t="s">
        <v>30</v>
      </c>
      <c r="C193" s="33">
        <v>53</v>
      </c>
      <c r="D193" s="33">
        <v>0</v>
      </c>
      <c r="E193" s="33">
        <v>0</v>
      </c>
      <c r="F193" s="33">
        <v>809288.36</v>
      </c>
      <c r="G193" s="33">
        <v>9987.4599999999991</v>
      </c>
      <c r="H193" s="33">
        <v>62537.82</v>
      </c>
      <c r="I193" s="33">
        <v>15269.591698113207</v>
      </c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</row>
    <row r="194" spans="1:35" ht="15.75" customHeight="1" x14ac:dyDescent="0.3">
      <c r="A194" s="31" t="s">
        <v>218</v>
      </c>
      <c r="B194" s="32" t="s">
        <v>46</v>
      </c>
      <c r="C194" s="33">
        <v>49</v>
      </c>
      <c r="D194" s="33">
        <v>0</v>
      </c>
      <c r="E194" s="33">
        <v>0</v>
      </c>
      <c r="F194" s="33">
        <v>278390.68</v>
      </c>
      <c r="G194" s="33">
        <v>4131</v>
      </c>
      <c r="H194" s="33">
        <v>12393</v>
      </c>
      <c r="I194" s="33">
        <v>5681.442448979592</v>
      </c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</row>
    <row r="195" spans="1:35" ht="15.75" customHeight="1" x14ac:dyDescent="0.3">
      <c r="A195" s="31" t="s">
        <v>219</v>
      </c>
      <c r="B195" s="32" t="s">
        <v>17</v>
      </c>
      <c r="C195" s="33">
        <v>33</v>
      </c>
      <c r="D195" s="33" t="s">
        <v>432</v>
      </c>
      <c r="E195" s="33" t="s">
        <v>42</v>
      </c>
      <c r="F195" s="33">
        <v>229701.89</v>
      </c>
      <c r="G195" s="33">
        <v>4809</v>
      </c>
      <c r="H195" s="33">
        <v>10224</v>
      </c>
      <c r="I195" s="33">
        <v>6960.6633333333339</v>
      </c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</row>
    <row r="196" spans="1:35" ht="15.75" customHeight="1" x14ac:dyDescent="0.3">
      <c r="A196" s="31" t="s">
        <v>220</v>
      </c>
      <c r="B196" s="32" t="s">
        <v>17</v>
      </c>
      <c r="C196" s="33">
        <v>70</v>
      </c>
      <c r="D196" s="33">
        <v>0</v>
      </c>
      <c r="E196" s="33">
        <v>0</v>
      </c>
      <c r="F196" s="33">
        <v>1260110.3400000001</v>
      </c>
      <c r="G196" s="33">
        <v>10529.76</v>
      </c>
      <c r="H196" s="33">
        <v>33361.440000000002</v>
      </c>
      <c r="I196" s="33">
        <v>18001.576285714287</v>
      </c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</row>
    <row r="197" spans="1:35" ht="15.75" customHeight="1" x14ac:dyDescent="0.3">
      <c r="A197" s="31" t="s">
        <v>221</v>
      </c>
      <c r="B197" s="32" t="s">
        <v>15</v>
      </c>
      <c r="C197" s="33">
        <v>102</v>
      </c>
      <c r="D197" s="33">
        <v>0</v>
      </c>
      <c r="E197" s="33">
        <v>0</v>
      </c>
      <c r="F197" s="33">
        <v>1312568.3600000001</v>
      </c>
      <c r="G197" s="33">
        <v>10352.43</v>
      </c>
      <c r="H197" s="33">
        <v>81667.95</v>
      </c>
      <c r="I197" s="33">
        <v>12868.317254901962</v>
      </c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</row>
    <row r="198" spans="1:35" ht="15.75" customHeight="1" x14ac:dyDescent="0.3">
      <c r="A198" s="31" t="s">
        <v>222</v>
      </c>
      <c r="B198" s="32" t="s">
        <v>28</v>
      </c>
      <c r="C198" s="33">
        <v>49</v>
      </c>
      <c r="D198" s="33">
        <v>0</v>
      </c>
      <c r="E198" s="33">
        <v>0</v>
      </c>
      <c r="F198" s="33">
        <v>441679.85</v>
      </c>
      <c r="G198" s="33">
        <v>7500</v>
      </c>
      <c r="H198" s="33">
        <v>15000</v>
      </c>
      <c r="I198" s="33">
        <v>9013.8744897959186</v>
      </c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</row>
    <row r="199" spans="1:35" ht="15.75" customHeight="1" x14ac:dyDescent="0.3">
      <c r="A199" s="31" t="s">
        <v>223</v>
      </c>
      <c r="B199" s="32" t="s">
        <v>13</v>
      </c>
      <c r="C199" s="33">
        <v>63</v>
      </c>
      <c r="D199" s="33">
        <v>7</v>
      </c>
      <c r="E199" s="33">
        <v>1163.5</v>
      </c>
      <c r="F199" s="33">
        <v>357549.48</v>
      </c>
      <c r="G199" s="33">
        <v>5043.46</v>
      </c>
      <c r="H199" s="33">
        <v>17027.41</v>
      </c>
      <c r="I199" s="33">
        <v>5675.3885714285707</v>
      </c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</row>
    <row r="200" spans="1:35" ht="15.75" customHeight="1" x14ac:dyDescent="0.3">
      <c r="A200" s="31" t="s">
        <v>224</v>
      </c>
      <c r="B200" s="32" t="s">
        <v>28</v>
      </c>
      <c r="C200" s="7" t="s">
        <v>347</v>
      </c>
      <c r="D200" s="7" t="s">
        <v>347</v>
      </c>
      <c r="E200" s="7" t="s">
        <v>347</v>
      </c>
      <c r="F200" s="33">
        <v>241000</v>
      </c>
      <c r="G200" s="33">
        <v>4833.7</v>
      </c>
      <c r="H200" s="41">
        <v>12084.25</v>
      </c>
      <c r="I200" s="33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</row>
    <row r="201" spans="1:35" ht="15.75" customHeight="1" x14ac:dyDescent="0.3">
      <c r="A201" s="31" t="s">
        <v>225</v>
      </c>
      <c r="B201" s="32" t="s">
        <v>46</v>
      </c>
      <c r="C201" s="33">
        <v>36</v>
      </c>
      <c r="D201" s="33">
        <v>0</v>
      </c>
      <c r="E201" s="33">
        <v>0</v>
      </c>
      <c r="F201" s="33">
        <v>228343.08</v>
      </c>
      <c r="G201" s="33">
        <v>4334.68</v>
      </c>
      <c r="H201" s="33">
        <v>13004.04</v>
      </c>
      <c r="I201" s="33">
        <v>6342.8633333333328</v>
      </c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</row>
    <row r="202" spans="1:35" ht="15.75" customHeight="1" x14ac:dyDescent="0.3">
      <c r="A202" s="31" t="s">
        <v>226</v>
      </c>
      <c r="B202" s="32" t="s">
        <v>15</v>
      </c>
      <c r="C202" s="33">
        <v>109</v>
      </c>
      <c r="D202" s="33">
        <v>0</v>
      </c>
      <c r="E202" s="33">
        <v>0</v>
      </c>
      <c r="F202" s="33">
        <v>2036348</v>
      </c>
      <c r="G202" s="33">
        <v>16926</v>
      </c>
      <c r="H202" s="33">
        <v>42272</v>
      </c>
      <c r="I202" s="33">
        <v>18682.091743119265</v>
      </c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ht="15.75" customHeight="1" x14ac:dyDescent="0.3">
      <c r="A203" s="31" t="s">
        <v>227</v>
      </c>
      <c r="B203" s="32" t="s">
        <v>17</v>
      </c>
      <c r="C203" s="33">
        <v>48</v>
      </c>
      <c r="D203" s="33" t="s">
        <v>432</v>
      </c>
      <c r="E203" s="33" t="s">
        <v>42</v>
      </c>
      <c r="F203" s="33">
        <v>464550.8</v>
      </c>
      <c r="G203" s="33">
        <v>6385.95</v>
      </c>
      <c r="H203" s="33">
        <v>54863.4</v>
      </c>
      <c r="I203" s="33">
        <v>9678.1416666666664</v>
      </c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</row>
    <row r="204" spans="1:35" ht="15.75" customHeight="1" x14ac:dyDescent="0.3">
      <c r="A204" s="31" t="s">
        <v>228</v>
      </c>
      <c r="B204" s="32" t="s">
        <v>13</v>
      </c>
      <c r="C204" s="33">
        <v>55</v>
      </c>
      <c r="D204" s="33">
        <v>0</v>
      </c>
      <c r="E204" s="33">
        <v>0</v>
      </c>
      <c r="F204" s="33">
        <v>758090</v>
      </c>
      <c r="G204" s="33">
        <v>8987</v>
      </c>
      <c r="H204" s="33">
        <v>26396</v>
      </c>
      <c r="I204" s="33">
        <v>13783.454545454546</v>
      </c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</row>
    <row r="205" spans="1:35" ht="15.75" customHeight="1" x14ac:dyDescent="0.3">
      <c r="A205" s="31" t="s">
        <v>229</v>
      </c>
      <c r="B205" s="32" t="s">
        <v>40</v>
      </c>
      <c r="C205" s="7" t="s">
        <v>347</v>
      </c>
      <c r="D205" s="7" t="s">
        <v>347</v>
      </c>
      <c r="E205" s="7" t="s">
        <v>347</v>
      </c>
      <c r="F205" s="33">
        <v>273000</v>
      </c>
      <c r="G205" s="33">
        <v>4312</v>
      </c>
      <c r="H205" s="33">
        <v>11570.04</v>
      </c>
      <c r="I205" s="33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</row>
    <row r="206" spans="1:35" ht="15.75" customHeight="1" x14ac:dyDescent="0.3">
      <c r="A206" s="31" t="s">
        <v>230</v>
      </c>
      <c r="B206" s="32" t="s">
        <v>51</v>
      </c>
      <c r="C206" s="33">
        <v>34</v>
      </c>
      <c r="D206" s="33">
        <v>0</v>
      </c>
      <c r="E206" s="33">
        <v>0</v>
      </c>
      <c r="F206" s="33">
        <v>620330.4</v>
      </c>
      <c r="G206" s="33">
        <v>13600</v>
      </c>
      <c r="H206" s="33">
        <v>29699.96</v>
      </c>
      <c r="I206" s="33">
        <v>18245.011764705883</v>
      </c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</row>
    <row r="207" spans="1:35" ht="15.75" customHeight="1" x14ac:dyDescent="0.3">
      <c r="A207" s="31" t="s">
        <v>231</v>
      </c>
      <c r="B207" s="32" t="s">
        <v>30</v>
      </c>
      <c r="C207" s="33">
        <v>83</v>
      </c>
      <c r="D207" s="33" t="s">
        <v>432</v>
      </c>
      <c r="E207" s="33" t="s">
        <v>42</v>
      </c>
      <c r="F207" s="33">
        <v>699573.26</v>
      </c>
      <c r="G207" s="33">
        <v>8694</v>
      </c>
      <c r="H207" s="33">
        <v>34776</v>
      </c>
      <c r="I207" s="33">
        <v>8428.5934939759045</v>
      </c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</row>
    <row r="208" spans="1:35" ht="15.75" customHeight="1" x14ac:dyDescent="0.3">
      <c r="A208" s="31" t="s">
        <v>232</v>
      </c>
      <c r="B208" s="32" t="s">
        <v>20</v>
      </c>
      <c r="C208" s="33">
        <v>41</v>
      </c>
      <c r="D208" s="33">
        <v>0</v>
      </c>
      <c r="E208" s="33">
        <v>0</v>
      </c>
      <c r="F208" s="33">
        <v>716081</v>
      </c>
      <c r="G208" s="33">
        <v>14775</v>
      </c>
      <c r="H208" s="33">
        <v>6181</v>
      </c>
      <c r="I208" s="33">
        <v>17465.390243902439</v>
      </c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</row>
    <row r="209" spans="1:35" ht="15.75" customHeight="1" x14ac:dyDescent="0.3">
      <c r="A209" s="31" t="s">
        <v>233</v>
      </c>
      <c r="B209" s="32" t="s">
        <v>40</v>
      </c>
      <c r="C209" s="33">
        <v>43</v>
      </c>
      <c r="D209" s="33">
        <v>0</v>
      </c>
      <c r="E209" s="33">
        <v>0</v>
      </c>
      <c r="F209" s="33">
        <v>312151.19</v>
      </c>
      <c r="G209" s="33">
        <v>5011.92</v>
      </c>
      <c r="H209" s="33">
        <v>15035.76</v>
      </c>
      <c r="I209" s="33">
        <v>7259.33</v>
      </c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</row>
    <row r="210" spans="1:35" ht="15.75" customHeight="1" x14ac:dyDescent="0.3">
      <c r="A210" s="31" t="s">
        <v>234</v>
      </c>
      <c r="B210" s="32" t="s">
        <v>28</v>
      </c>
      <c r="C210" s="33">
        <v>40</v>
      </c>
      <c r="D210" s="33">
        <v>0</v>
      </c>
      <c r="E210" s="33">
        <v>0</v>
      </c>
      <c r="F210" s="33">
        <v>441517.99</v>
      </c>
      <c r="G210" s="33">
        <v>5916.78</v>
      </c>
      <c r="H210" s="33">
        <v>25620.83</v>
      </c>
      <c r="I210" s="33">
        <v>11037.94975</v>
      </c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</row>
    <row r="211" spans="1:35" ht="15.75" customHeight="1" x14ac:dyDescent="0.3">
      <c r="A211" s="31" t="s">
        <v>235</v>
      </c>
      <c r="B211" s="32" t="s">
        <v>13</v>
      </c>
      <c r="C211" s="33">
        <v>54</v>
      </c>
      <c r="D211" s="33">
        <v>0</v>
      </c>
      <c r="E211" s="33">
        <v>0</v>
      </c>
      <c r="F211" s="33">
        <v>408918.59</v>
      </c>
      <c r="G211" s="33">
        <v>4878</v>
      </c>
      <c r="H211" s="33">
        <v>32495.919999999998</v>
      </c>
      <c r="I211" s="33">
        <v>7572.5664814814818</v>
      </c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</row>
    <row r="212" spans="1:35" ht="15.75" customHeight="1" x14ac:dyDescent="0.3">
      <c r="A212" s="31" t="s">
        <v>236</v>
      </c>
      <c r="B212" s="32" t="s">
        <v>20</v>
      </c>
      <c r="C212" s="33">
        <v>43</v>
      </c>
      <c r="D212" s="33" t="s">
        <v>432</v>
      </c>
      <c r="E212" s="33" t="s">
        <v>42</v>
      </c>
      <c r="F212" s="33">
        <v>703445</v>
      </c>
      <c r="G212" s="33">
        <v>14775</v>
      </c>
      <c r="H212" s="33">
        <v>11550</v>
      </c>
      <c r="I212" s="33">
        <v>16359.186046511628</v>
      </c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</row>
    <row r="213" spans="1:35" ht="15.75" customHeight="1" x14ac:dyDescent="0.3">
      <c r="A213" s="31" t="s">
        <v>237</v>
      </c>
      <c r="B213" s="32" t="s">
        <v>103</v>
      </c>
      <c r="C213" s="33">
        <v>47</v>
      </c>
      <c r="D213" s="33">
        <v>0</v>
      </c>
      <c r="E213" s="33">
        <v>0</v>
      </c>
      <c r="F213" s="33">
        <v>566977.6</v>
      </c>
      <c r="G213" s="33">
        <v>6362.54</v>
      </c>
      <c r="H213" s="33">
        <v>63625.43</v>
      </c>
      <c r="I213" s="33">
        <v>12063.353191489361</v>
      </c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</row>
    <row r="214" spans="1:35" ht="15.75" customHeight="1" x14ac:dyDescent="0.3">
      <c r="A214" s="31" t="s">
        <v>129</v>
      </c>
      <c r="B214" s="32" t="s">
        <v>10</v>
      </c>
      <c r="C214" s="33">
        <v>18</v>
      </c>
      <c r="D214" s="33">
        <v>0</v>
      </c>
      <c r="E214" s="33">
        <v>0</v>
      </c>
      <c r="F214" s="33">
        <v>355195.39</v>
      </c>
      <c r="G214" s="33">
        <v>16994</v>
      </c>
      <c r="H214" s="33">
        <v>11332</v>
      </c>
      <c r="I214" s="33">
        <v>19733.077222222222</v>
      </c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</row>
    <row r="215" spans="1:35" ht="15.75" customHeight="1" x14ac:dyDescent="0.3">
      <c r="A215" s="31" t="s">
        <v>239</v>
      </c>
      <c r="B215" s="32" t="s">
        <v>13</v>
      </c>
      <c r="C215" s="33">
        <v>57</v>
      </c>
      <c r="D215" s="33" t="s">
        <v>432</v>
      </c>
      <c r="E215" s="33" t="s">
        <v>42</v>
      </c>
      <c r="F215" s="33">
        <v>814176.7</v>
      </c>
      <c r="G215" s="33">
        <v>10500</v>
      </c>
      <c r="H215" s="33">
        <v>30600</v>
      </c>
      <c r="I215" s="33">
        <v>14283.801754385964</v>
      </c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</row>
    <row r="216" spans="1:35" ht="15.75" customHeight="1" x14ac:dyDescent="0.3">
      <c r="A216" s="31" t="s">
        <v>240</v>
      </c>
      <c r="B216" s="32" t="s">
        <v>13</v>
      </c>
      <c r="C216" s="33">
        <v>49</v>
      </c>
      <c r="D216" s="33">
        <v>0</v>
      </c>
      <c r="E216" s="33">
        <v>0</v>
      </c>
      <c r="F216" s="33">
        <v>239725.57</v>
      </c>
      <c r="G216" s="33">
        <v>4370.04</v>
      </c>
      <c r="H216" s="33">
        <v>7500</v>
      </c>
      <c r="I216" s="33">
        <v>4892.3585714285718</v>
      </c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</row>
    <row r="217" spans="1:35" ht="15.75" customHeight="1" x14ac:dyDescent="0.3">
      <c r="A217" s="31" t="s">
        <v>241</v>
      </c>
      <c r="B217" s="32" t="s">
        <v>51</v>
      </c>
      <c r="C217" s="33">
        <v>43</v>
      </c>
      <c r="D217" s="33" t="s">
        <v>432</v>
      </c>
      <c r="E217" s="33" t="s">
        <v>42</v>
      </c>
      <c r="F217" s="33">
        <v>824497.32</v>
      </c>
      <c r="G217" s="33">
        <v>13600</v>
      </c>
      <c r="H217" s="33">
        <v>16700</v>
      </c>
      <c r="I217" s="33">
        <v>19174.356279069765</v>
      </c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</row>
    <row r="218" spans="1:35" ht="15.75" customHeight="1" x14ac:dyDescent="0.3">
      <c r="A218" s="31" t="s">
        <v>253</v>
      </c>
      <c r="B218" s="32" t="s">
        <v>10</v>
      </c>
      <c r="C218" s="33">
        <v>26</v>
      </c>
      <c r="D218" s="33">
        <v>0</v>
      </c>
      <c r="E218" s="33">
        <v>0</v>
      </c>
      <c r="F218" s="33">
        <v>522924</v>
      </c>
      <c r="G218" s="33">
        <v>16994</v>
      </c>
      <c r="H218" s="33">
        <v>9916</v>
      </c>
      <c r="I218" s="33">
        <v>20112.461538461539</v>
      </c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</row>
    <row r="219" spans="1:35" ht="15.75" customHeight="1" x14ac:dyDescent="0.3">
      <c r="A219" s="31" t="s">
        <v>312</v>
      </c>
      <c r="B219" s="32" t="s">
        <v>10</v>
      </c>
      <c r="C219" s="33">
        <v>31</v>
      </c>
      <c r="D219" s="33">
        <v>0</v>
      </c>
      <c r="E219" s="33">
        <v>0</v>
      </c>
      <c r="F219" s="33">
        <v>667452.96</v>
      </c>
      <c r="G219" s="33">
        <v>16994</v>
      </c>
      <c r="H219" s="33">
        <v>11332</v>
      </c>
      <c r="I219" s="33">
        <v>21530.740645161288</v>
      </c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</row>
    <row r="220" spans="1:35" ht="15.75" customHeight="1" x14ac:dyDescent="0.3">
      <c r="A220" s="31" t="s">
        <v>244</v>
      </c>
      <c r="B220" s="32" t="s">
        <v>51</v>
      </c>
      <c r="C220" s="33">
        <v>65</v>
      </c>
      <c r="D220" s="33">
        <v>3</v>
      </c>
      <c r="E220" s="33">
        <f>542.25+582+256+198+340.2+297+1188+1188+198</f>
        <v>4789.45</v>
      </c>
      <c r="F220" s="33">
        <v>1144768.79</v>
      </c>
      <c r="G220" s="33">
        <v>13600</v>
      </c>
      <c r="H220" s="33">
        <v>34400</v>
      </c>
      <c r="I220" s="33">
        <v>17611.827538461541</v>
      </c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</row>
    <row r="221" spans="1:35" ht="15.75" customHeight="1" x14ac:dyDescent="0.3">
      <c r="A221" s="31" t="s">
        <v>245</v>
      </c>
      <c r="B221" s="32" t="s">
        <v>13</v>
      </c>
      <c r="C221" s="33">
        <v>62</v>
      </c>
      <c r="D221" s="33">
        <v>0</v>
      </c>
      <c r="E221" s="33">
        <v>0</v>
      </c>
      <c r="F221" s="33">
        <v>514973.44</v>
      </c>
      <c r="G221" s="33">
        <v>6269.04</v>
      </c>
      <c r="H221" s="33">
        <v>19974.32</v>
      </c>
      <c r="I221" s="33">
        <v>8306.0232258064516</v>
      </c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</row>
    <row r="222" spans="1:35" ht="15.75" customHeight="1" x14ac:dyDescent="0.3">
      <c r="A222" s="31" t="s">
        <v>246</v>
      </c>
      <c r="B222" s="32" t="s">
        <v>17</v>
      </c>
      <c r="C222" s="33">
        <v>39</v>
      </c>
      <c r="D222" s="33">
        <v>0</v>
      </c>
      <c r="E222" s="33">
        <v>0</v>
      </c>
      <c r="F222" s="33">
        <v>249923.86</v>
      </c>
      <c r="G222" s="33">
        <v>4889.88</v>
      </c>
      <c r="H222" s="33">
        <v>12995.53</v>
      </c>
      <c r="I222" s="33">
        <v>6408.3041025641023</v>
      </c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</row>
    <row r="223" spans="1:35" ht="15.75" customHeight="1" x14ac:dyDescent="0.3">
      <c r="A223" s="31" t="s">
        <v>247</v>
      </c>
      <c r="B223" s="32" t="s">
        <v>103</v>
      </c>
      <c r="C223" s="33">
        <v>100</v>
      </c>
      <c r="D223" s="33">
        <v>12</v>
      </c>
      <c r="E223" s="33">
        <v>17083.04</v>
      </c>
      <c r="F223" s="33">
        <v>891423.67</v>
      </c>
      <c r="G223" s="33">
        <v>8775</v>
      </c>
      <c r="H223" s="33">
        <v>17550</v>
      </c>
      <c r="I223" s="33">
        <v>8914.2367000000013</v>
      </c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</row>
    <row r="224" spans="1:35" ht="15.75" customHeight="1" x14ac:dyDescent="0.3">
      <c r="A224" s="31" t="s">
        <v>248</v>
      </c>
      <c r="B224" s="32" t="s">
        <v>46</v>
      </c>
      <c r="C224" s="33">
        <v>67</v>
      </c>
      <c r="D224" s="33">
        <v>0</v>
      </c>
      <c r="E224" s="33">
        <v>0</v>
      </c>
      <c r="F224" s="33">
        <v>253681.02</v>
      </c>
      <c r="G224" s="33">
        <v>3365.04</v>
      </c>
      <c r="H224" s="33">
        <v>19249.919999999998</v>
      </c>
      <c r="I224" s="33">
        <v>3786.2838805970146</v>
      </c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</row>
    <row r="225" spans="1:35" ht="15.75" customHeight="1" x14ac:dyDescent="0.3">
      <c r="A225" s="31" t="s">
        <v>249</v>
      </c>
      <c r="B225" s="32" t="s">
        <v>30</v>
      </c>
      <c r="C225" s="33">
        <v>90</v>
      </c>
      <c r="D225" s="33">
        <v>0</v>
      </c>
      <c r="E225" s="33">
        <v>0</v>
      </c>
      <c r="F225" s="33">
        <v>1186870.48</v>
      </c>
      <c r="G225" s="33">
        <v>11058</v>
      </c>
      <c r="H225" s="33">
        <v>82620</v>
      </c>
      <c r="I225" s="33">
        <v>13187.449777777778</v>
      </c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</row>
    <row r="226" spans="1:35" ht="15.75" customHeight="1" x14ac:dyDescent="0.3">
      <c r="A226" s="31" t="s">
        <v>250</v>
      </c>
      <c r="B226" s="32" t="s">
        <v>51</v>
      </c>
      <c r="C226" s="33">
        <v>50</v>
      </c>
      <c r="D226" s="33" t="s">
        <v>432</v>
      </c>
      <c r="E226" s="33" t="s">
        <v>42</v>
      </c>
      <c r="F226" s="33">
        <v>926411.03</v>
      </c>
      <c r="G226" s="33">
        <v>13600</v>
      </c>
      <c r="H226" s="33">
        <v>34700</v>
      </c>
      <c r="I226" s="33">
        <v>18528.220600000001</v>
      </c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</row>
    <row r="227" spans="1:35" ht="16.5" customHeight="1" x14ac:dyDescent="0.3">
      <c r="A227" s="31" t="s">
        <v>251</v>
      </c>
      <c r="B227" s="32" t="s">
        <v>20</v>
      </c>
      <c r="C227" s="33">
        <v>41</v>
      </c>
      <c r="D227" s="33">
        <v>0</v>
      </c>
      <c r="E227" s="33">
        <v>0</v>
      </c>
      <c r="F227" s="33">
        <v>795385</v>
      </c>
      <c r="G227" s="33">
        <v>14775</v>
      </c>
      <c r="H227" s="33">
        <v>16475</v>
      </c>
      <c r="I227" s="33">
        <v>19399.634146341465</v>
      </c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</row>
    <row r="228" spans="1:35" ht="15.75" customHeight="1" x14ac:dyDescent="0.3">
      <c r="A228" s="31" t="s">
        <v>252</v>
      </c>
      <c r="B228" s="32" t="s">
        <v>28</v>
      </c>
      <c r="C228" s="7" t="s">
        <v>347</v>
      </c>
      <c r="D228" s="7" t="s">
        <v>347</v>
      </c>
      <c r="E228" s="7" t="s">
        <v>347</v>
      </c>
      <c r="F228" s="33">
        <v>1260000</v>
      </c>
      <c r="G228" s="33"/>
      <c r="H228" s="33"/>
      <c r="I228" s="33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</row>
    <row r="229" spans="1:35" ht="15.75" customHeight="1" x14ac:dyDescent="0.3">
      <c r="A229" s="31" t="s">
        <v>134</v>
      </c>
      <c r="B229" s="32" t="s">
        <v>10</v>
      </c>
      <c r="C229" s="33">
        <v>33</v>
      </c>
      <c r="D229" s="33">
        <v>0</v>
      </c>
      <c r="E229" s="33">
        <v>0</v>
      </c>
      <c r="F229" s="33">
        <v>668865.77</v>
      </c>
      <c r="G229" s="33">
        <v>16926</v>
      </c>
      <c r="H229" s="33">
        <v>16930.580000000002</v>
      </c>
      <c r="I229" s="33">
        <v>20268.659696969698</v>
      </c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</row>
    <row r="230" spans="1:35" ht="15.75" customHeight="1" x14ac:dyDescent="0.3">
      <c r="A230" s="31" t="s">
        <v>254</v>
      </c>
      <c r="B230" s="32" t="s">
        <v>40</v>
      </c>
      <c r="C230" s="33">
        <v>48</v>
      </c>
      <c r="D230" s="33">
        <v>0</v>
      </c>
      <c r="E230" s="33">
        <v>0</v>
      </c>
      <c r="F230" s="33">
        <v>312145.21999999997</v>
      </c>
      <c r="G230" s="33">
        <v>4660.28</v>
      </c>
      <c r="H230" s="33">
        <v>16310.87</v>
      </c>
      <c r="I230" s="33">
        <v>6503.0254166666664</v>
      </c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</row>
    <row r="231" spans="1:35" ht="15.75" customHeight="1" x14ac:dyDescent="0.3">
      <c r="A231" s="31" t="s">
        <v>255</v>
      </c>
      <c r="B231" s="32" t="s">
        <v>40</v>
      </c>
      <c r="C231" s="33">
        <v>33</v>
      </c>
      <c r="D231" s="33">
        <v>0</v>
      </c>
      <c r="E231" s="33">
        <v>0</v>
      </c>
      <c r="F231" s="33">
        <v>257071</v>
      </c>
      <c r="G231" s="33">
        <v>4698</v>
      </c>
      <c r="H231" s="33">
        <v>10569</v>
      </c>
      <c r="I231" s="33">
        <v>7790.030303030303</v>
      </c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</row>
    <row r="232" spans="1:35" ht="15.75" customHeight="1" x14ac:dyDescent="0.3">
      <c r="A232" s="31" t="s">
        <v>256</v>
      </c>
      <c r="B232" s="32" t="s">
        <v>17</v>
      </c>
      <c r="C232" s="33">
        <v>53</v>
      </c>
      <c r="D232" s="33"/>
      <c r="E232" s="33"/>
      <c r="F232" s="33">
        <v>406000</v>
      </c>
      <c r="G232" s="33">
        <v>5380.8</v>
      </c>
      <c r="H232" s="33">
        <v>18496.68</v>
      </c>
      <c r="I232" s="33">
        <v>7660.3773584905657</v>
      </c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</row>
    <row r="233" spans="1:35" ht="15.75" customHeight="1" x14ac:dyDescent="0.3">
      <c r="A233" s="31" t="s">
        <v>257</v>
      </c>
      <c r="B233" s="32" t="s">
        <v>17</v>
      </c>
      <c r="C233" s="33">
        <v>52</v>
      </c>
      <c r="D233" s="33">
        <v>0</v>
      </c>
      <c r="E233" s="33">
        <v>0</v>
      </c>
      <c r="F233" s="33">
        <v>496274.21</v>
      </c>
      <c r="G233" s="33">
        <v>7998.96</v>
      </c>
      <c r="H233" s="33">
        <v>21290.32</v>
      </c>
      <c r="I233" s="33">
        <v>9543.7348076923081</v>
      </c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</row>
    <row r="234" spans="1:35" ht="15.75" customHeight="1" x14ac:dyDescent="0.3">
      <c r="A234" s="31" t="s">
        <v>258</v>
      </c>
      <c r="B234" s="32" t="s">
        <v>13</v>
      </c>
      <c r="C234" s="33">
        <v>59</v>
      </c>
      <c r="D234" s="33">
        <v>0</v>
      </c>
      <c r="E234" s="33">
        <v>0</v>
      </c>
      <c r="F234" s="33">
        <v>343083.47</v>
      </c>
      <c r="G234" s="33">
        <v>5000.04</v>
      </c>
      <c r="H234" s="33">
        <v>15000</v>
      </c>
      <c r="I234" s="33">
        <v>5814.9740677966101</v>
      </c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</row>
    <row r="235" spans="1:35" ht="15.75" customHeight="1" x14ac:dyDescent="0.3">
      <c r="A235" s="31" t="s">
        <v>259</v>
      </c>
      <c r="B235" s="32" t="s">
        <v>17</v>
      </c>
      <c r="C235" s="33">
        <v>48</v>
      </c>
      <c r="D235" s="33">
        <v>0</v>
      </c>
      <c r="E235" s="33">
        <v>0</v>
      </c>
      <c r="F235" s="33">
        <v>301736.73</v>
      </c>
      <c r="G235" s="33">
        <v>4899.96</v>
      </c>
      <c r="H235" s="33">
        <v>13290</v>
      </c>
      <c r="I235" s="33">
        <v>6286.1818749999993</v>
      </c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</row>
    <row r="236" spans="1:35" ht="15.75" customHeight="1" x14ac:dyDescent="0.3">
      <c r="A236" s="31" t="s">
        <v>136</v>
      </c>
      <c r="B236" s="32" t="s">
        <v>10</v>
      </c>
      <c r="C236" s="33">
        <v>78</v>
      </c>
      <c r="D236" s="33">
        <v>0</v>
      </c>
      <c r="E236" s="33">
        <v>0</v>
      </c>
      <c r="F236" s="33">
        <v>1251812</v>
      </c>
      <c r="G236" s="33">
        <v>16994</v>
      </c>
      <c r="H236" s="33">
        <v>22546</v>
      </c>
      <c r="I236" s="33">
        <v>16048.871794871795</v>
      </c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</row>
    <row r="237" spans="1:35" ht="15.75" customHeight="1" x14ac:dyDescent="0.3">
      <c r="A237" s="31" t="s">
        <v>261</v>
      </c>
      <c r="B237" s="32" t="s">
        <v>28</v>
      </c>
      <c r="C237" s="33">
        <v>48</v>
      </c>
      <c r="D237" s="33">
        <v>2</v>
      </c>
      <c r="E237" s="33">
        <v>69</v>
      </c>
      <c r="F237" s="33">
        <v>346531.12</v>
      </c>
      <c r="G237" s="33">
        <v>5151</v>
      </c>
      <c r="H237" s="33">
        <v>7195.73</v>
      </c>
      <c r="I237" s="33">
        <v>7219.3983333333335</v>
      </c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</row>
    <row r="238" spans="1:35" ht="15.75" customHeight="1" x14ac:dyDescent="0.3">
      <c r="A238" s="31" t="s">
        <v>262</v>
      </c>
      <c r="B238" s="32" t="s">
        <v>40</v>
      </c>
      <c r="C238" s="7" t="s">
        <v>347</v>
      </c>
      <c r="D238" s="33" t="s">
        <v>42</v>
      </c>
      <c r="E238" s="33" t="s">
        <v>42</v>
      </c>
      <c r="F238" s="33">
        <v>647000</v>
      </c>
      <c r="G238" s="42" t="s">
        <v>435</v>
      </c>
      <c r="H238" s="33"/>
      <c r="I238" s="33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</row>
    <row r="239" spans="1:35" ht="15.75" customHeight="1" x14ac:dyDescent="0.3">
      <c r="A239" s="31" t="s">
        <v>264</v>
      </c>
      <c r="B239" s="32" t="s">
        <v>103</v>
      </c>
      <c r="C239" s="33">
        <v>67</v>
      </c>
      <c r="D239" s="33" t="s">
        <v>432</v>
      </c>
      <c r="E239" s="33" t="s">
        <v>42</v>
      </c>
      <c r="F239" s="33">
        <v>779037.8</v>
      </c>
      <c r="G239" s="33">
        <v>10115.120000000001</v>
      </c>
      <c r="H239" s="33">
        <v>10511.75</v>
      </c>
      <c r="I239" s="33">
        <v>11627.42985074627</v>
      </c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</row>
    <row r="240" spans="1:35" ht="15.75" customHeight="1" x14ac:dyDescent="0.3">
      <c r="A240" s="31" t="s">
        <v>265</v>
      </c>
      <c r="B240" s="32" t="s">
        <v>46</v>
      </c>
      <c r="C240" s="33">
        <v>36</v>
      </c>
      <c r="D240" s="33">
        <v>0</v>
      </c>
      <c r="E240" s="33">
        <v>0</v>
      </c>
      <c r="F240" s="33">
        <v>221332.63</v>
      </c>
      <c r="G240" s="33">
        <v>5077</v>
      </c>
      <c r="H240" s="33">
        <v>11207</v>
      </c>
      <c r="I240" s="33">
        <v>6148.1286111111112</v>
      </c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</row>
    <row r="241" spans="1:35" ht="15.75" customHeight="1" x14ac:dyDescent="0.3">
      <c r="A241" s="31" t="s">
        <v>266</v>
      </c>
      <c r="B241" s="32" t="s">
        <v>17</v>
      </c>
      <c r="C241" s="33">
        <v>38</v>
      </c>
      <c r="D241" s="33">
        <v>0</v>
      </c>
      <c r="E241" s="33">
        <v>0</v>
      </c>
      <c r="F241" s="33">
        <v>234349.74</v>
      </c>
      <c r="G241" s="33">
        <v>3933.12</v>
      </c>
      <c r="H241" s="33">
        <v>15732.48</v>
      </c>
      <c r="I241" s="33">
        <v>6167.0984210526312</v>
      </c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</row>
    <row r="242" spans="1:35" ht="15.75" customHeight="1" x14ac:dyDescent="0.3">
      <c r="A242" s="31" t="s">
        <v>267</v>
      </c>
      <c r="B242" s="32" t="s">
        <v>34</v>
      </c>
      <c r="C242" s="33">
        <v>73</v>
      </c>
      <c r="D242" s="33" t="s">
        <v>432</v>
      </c>
      <c r="E242" s="33" t="s">
        <v>42</v>
      </c>
      <c r="F242" s="33">
        <v>1020473</v>
      </c>
      <c r="G242" s="33">
        <v>9635</v>
      </c>
      <c r="H242" s="33">
        <v>31426</v>
      </c>
      <c r="I242" s="33">
        <v>13979.082191780823</v>
      </c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</row>
    <row r="243" spans="1:35" ht="15.75" customHeight="1" x14ac:dyDescent="0.3">
      <c r="A243" s="31" t="s">
        <v>268</v>
      </c>
      <c r="B243" s="32" t="s">
        <v>17</v>
      </c>
      <c r="C243" s="33">
        <v>51</v>
      </c>
      <c r="D243" s="33">
        <v>0</v>
      </c>
      <c r="E243" s="33">
        <v>0</v>
      </c>
      <c r="F243" s="33">
        <v>427435.13</v>
      </c>
      <c r="G243" s="33">
        <v>6876.92</v>
      </c>
      <c r="H243" s="33">
        <v>17703.09</v>
      </c>
      <c r="I243" s="33">
        <v>8381.0809803921566</v>
      </c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</row>
    <row r="244" spans="1:35" ht="15.75" customHeight="1" x14ac:dyDescent="0.3">
      <c r="A244" s="31" t="s">
        <v>269</v>
      </c>
      <c r="B244" s="32" t="s">
        <v>17</v>
      </c>
      <c r="C244" s="33">
        <v>59</v>
      </c>
      <c r="D244" s="33">
        <v>0</v>
      </c>
      <c r="E244" s="33">
        <v>0</v>
      </c>
      <c r="F244" s="33">
        <v>737663</v>
      </c>
      <c r="G244" s="33">
        <v>8312</v>
      </c>
      <c r="H244" s="33">
        <v>25754</v>
      </c>
      <c r="I244" s="33">
        <v>12502.762711864407</v>
      </c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</row>
    <row r="245" spans="1:35" ht="15.75" customHeight="1" x14ac:dyDescent="0.3">
      <c r="A245" s="31" t="s">
        <v>270</v>
      </c>
      <c r="B245" s="32" t="s">
        <v>103</v>
      </c>
      <c r="C245" s="33">
        <v>69</v>
      </c>
      <c r="D245" s="33">
        <v>0</v>
      </c>
      <c r="E245" s="33">
        <v>0</v>
      </c>
      <c r="F245" s="33">
        <v>1373218.58</v>
      </c>
      <c r="G245" s="33">
        <v>14004</v>
      </c>
      <c r="H245" s="33">
        <v>27000</v>
      </c>
      <c r="I245" s="33">
        <v>19901.718550724639</v>
      </c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</row>
    <row r="246" spans="1:35" ht="15.75" customHeight="1" x14ac:dyDescent="0.3">
      <c r="A246" s="31" t="s">
        <v>271</v>
      </c>
      <c r="B246" s="32" t="s">
        <v>28</v>
      </c>
      <c r="C246" s="33">
        <v>47</v>
      </c>
      <c r="D246" s="33">
        <v>0</v>
      </c>
      <c r="E246" s="33">
        <v>0</v>
      </c>
      <c r="F246" s="33">
        <v>360517.6</v>
      </c>
      <c r="G246" s="33">
        <v>6380.04</v>
      </c>
      <c r="H246" s="33">
        <v>10616.62</v>
      </c>
      <c r="I246" s="33">
        <v>7670.5872340425531</v>
      </c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</row>
    <row r="247" spans="1:35" ht="15.75" customHeight="1" x14ac:dyDescent="0.3">
      <c r="A247" s="31" t="s">
        <v>272</v>
      </c>
      <c r="B247" s="32" t="s">
        <v>17</v>
      </c>
      <c r="C247" s="33">
        <v>56</v>
      </c>
      <c r="D247" s="33">
        <v>0</v>
      </c>
      <c r="E247" s="33">
        <v>0</v>
      </c>
      <c r="F247" s="33">
        <v>1059007.56</v>
      </c>
      <c r="G247" s="33">
        <v>12240</v>
      </c>
      <c r="H247" s="33">
        <v>34743.839999999997</v>
      </c>
      <c r="I247" s="33">
        <v>18910.849285714288</v>
      </c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</row>
    <row r="248" spans="1:35" ht="15.75" customHeight="1" x14ac:dyDescent="0.3">
      <c r="A248" s="31" t="s">
        <v>273</v>
      </c>
      <c r="B248" s="32" t="s">
        <v>17</v>
      </c>
      <c r="C248" s="33">
        <v>66</v>
      </c>
      <c r="D248" s="33" t="s">
        <v>432</v>
      </c>
      <c r="E248" s="33" t="s">
        <v>42</v>
      </c>
      <c r="F248" s="33">
        <v>1602561.76</v>
      </c>
      <c r="G248" s="33">
        <v>14325</v>
      </c>
      <c r="H248" s="33">
        <v>33594</v>
      </c>
      <c r="I248" s="33">
        <v>24281.238787878789</v>
      </c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</row>
    <row r="249" spans="1:35" ht="15.75" customHeight="1" x14ac:dyDescent="0.3">
      <c r="A249" s="31" t="s">
        <v>274</v>
      </c>
      <c r="B249" s="32" t="s">
        <v>46</v>
      </c>
      <c r="C249" s="33">
        <v>44</v>
      </c>
      <c r="D249" s="33" t="s">
        <v>432</v>
      </c>
      <c r="E249" s="33" t="s">
        <v>42</v>
      </c>
      <c r="F249" s="33">
        <v>247122.44</v>
      </c>
      <c r="G249" s="33">
        <v>5021.33</v>
      </c>
      <c r="H249" s="33">
        <v>12006.52</v>
      </c>
      <c r="I249" s="33">
        <v>5616.4190909090912</v>
      </c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</row>
    <row r="250" spans="1:35" ht="15.75" customHeight="1" x14ac:dyDescent="0.3">
      <c r="A250" s="31" t="s">
        <v>275</v>
      </c>
      <c r="B250" s="32" t="s">
        <v>15</v>
      </c>
      <c r="C250" s="33">
        <v>61</v>
      </c>
      <c r="D250" s="33" t="s">
        <v>432</v>
      </c>
      <c r="E250" s="33" t="s">
        <v>42</v>
      </c>
      <c r="F250" s="33">
        <v>960138.4</v>
      </c>
      <c r="G250" s="33">
        <v>9519</v>
      </c>
      <c r="H250" s="33">
        <v>34268</v>
      </c>
      <c r="I250" s="33">
        <v>15739.973770491804</v>
      </c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</row>
    <row r="251" spans="1:35" ht="15.75" customHeight="1" x14ac:dyDescent="0.3">
      <c r="A251" s="31" t="s">
        <v>318</v>
      </c>
      <c r="B251" s="32" t="s">
        <v>10</v>
      </c>
      <c r="C251" s="33">
        <v>21</v>
      </c>
      <c r="D251" s="33">
        <v>0</v>
      </c>
      <c r="E251" s="33">
        <v>0</v>
      </c>
      <c r="F251" s="33">
        <v>454156.25</v>
      </c>
      <c r="G251" s="33">
        <v>16991</v>
      </c>
      <c r="H251" s="33">
        <v>10160</v>
      </c>
      <c r="I251" s="33">
        <v>21626.488095238095</v>
      </c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</row>
    <row r="252" spans="1:35" ht="15.75" customHeight="1" x14ac:dyDescent="0.3">
      <c r="A252" s="31" t="s">
        <v>277</v>
      </c>
      <c r="B252" s="32" t="s">
        <v>13</v>
      </c>
      <c r="C252" s="33">
        <v>60</v>
      </c>
      <c r="D252" s="33">
        <v>0</v>
      </c>
      <c r="E252" s="33">
        <v>0</v>
      </c>
      <c r="F252" s="33">
        <v>374607.16</v>
      </c>
      <c r="G252" s="33">
        <v>5016</v>
      </c>
      <c r="H252" s="33">
        <v>21759.14</v>
      </c>
      <c r="I252" s="33">
        <v>6243.4526666666661</v>
      </c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</row>
    <row r="253" spans="1:35" ht="15.75" customHeight="1" x14ac:dyDescent="0.3">
      <c r="A253" s="31" t="s">
        <v>278</v>
      </c>
      <c r="B253" s="32" t="s">
        <v>13</v>
      </c>
      <c r="C253" s="33">
        <v>66</v>
      </c>
      <c r="D253" s="33">
        <v>1</v>
      </c>
      <c r="E253" s="33">
        <v>6305.4</v>
      </c>
      <c r="F253" s="33">
        <v>951840.88</v>
      </c>
      <c r="G253" s="33">
        <v>10509.12</v>
      </c>
      <c r="H253" s="33">
        <v>30476.28</v>
      </c>
      <c r="I253" s="33">
        <v>14421.831515151514</v>
      </c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</row>
    <row r="254" spans="1:35" ht="15.75" customHeight="1" x14ac:dyDescent="0.3">
      <c r="A254" s="31" t="s">
        <v>279</v>
      </c>
      <c r="B254" s="32" t="s">
        <v>51</v>
      </c>
      <c r="C254" s="33">
        <v>61</v>
      </c>
      <c r="D254" s="33" t="s">
        <v>432</v>
      </c>
      <c r="E254" s="33" t="s">
        <v>42</v>
      </c>
      <c r="F254" s="33">
        <v>1121024.1000000001</v>
      </c>
      <c r="G254" s="33">
        <v>13600</v>
      </c>
      <c r="H254" s="33">
        <v>34700</v>
      </c>
      <c r="I254" s="33">
        <v>18377.444262295085</v>
      </c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</row>
    <row r="255" spans="1:35" ht="15.75" customHeight="1" x14ac:dyDescent="0.3">
      <c r="A255" s="31" t="s">
        <v>280</v>
      </c>
      <c r="B255" s="32" t="s">
        <v>15</v>
      </c>
      <c r="C255" s="33">
        <v>49</v>
      </c>
      <c r="D255" s="33"/>
      <c r="E255" s="33"/>
      <c r="F255" s="33">
        <v>162719</v>
      </c>
      <c r="G255" s="33">
        <v>3000</v>
      </c>
      <c r="H255" s="33">
        <v>4000</v>
      </c>
      <c r="I255" s="33">
        <v>3320.795918367347</v>
      </c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</row>
    <row r="256" spans="1:35" ht="15.75" customHeight="1" x14ac:dyDescent="0.3">
      <c r="A256" s="31" t="s">
        <v>403</v>
      </c>
      <c r="B256" s="32" t="s">
        <v>10</v>
      </c>
      <c r="C256" s="33">
        <v>40</v>
      </c>
      <c r="D256" s="33">
        <v>0</v>
      </c>
      <c r="E256" s="33">
        <v>0</v>
      </c>
      <c r="F256" s="33">
        <v>837857.7</v>
      </c>
      <c r="G256" s="33">
        <v>16994</v>
      </c>
      <c r="H256" s="33">
        <v>16998.04</v>
      </c>
      <c r="I256" s="33">
        <v>20946.442499999997</v>
      </c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</row>
    <row r="257" spans="1:35" ht="15.75" customHeight="1" x14ac:dyDescent="0.3">
      <c r="A257" s="31" t="s">
        <v>282</v>
      </c>
      <c r="B257" s="32" t="s">
        <v>28</v>
      </c>
      <c r="C257" s="33">
        <v>70</v>
      </c>
      <c r="D257" s="33" t="s">
        <v>432</v>
      </c>
      <c r="E257" s="33" t="s">
        <v>42</v>
      </c>
      <c r="F257" s="33">
        <v>843833.52</v>
      </c>
      <c r="G257" s="33">
        <v>10302</v>
      </c>
      <c r="H257" s="33">
        <v>30906</v>
      </c>
      <c r="I257" s="33">
        <v>12054.764571428572</v>
      </c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</row>
    <row r="258" spans="1:35" ht="15.75" customHeight="1" x14ac:dyDescent="0.3">
      <c r="A258" s="31" t="s">
        <v>283</v>
      </c>
      <c r="B258" s="32" t="s">
        <v>40</v>
      </c>
      <c r="C258" s="33">
        <v>65</v>
      </c>
      <c r="D258" s="33">
        <v>0</v>
      </c>
      <c r="E258" s="33">
        <v>0</v>
      </c>
      <c r="F258" s="33">
        <v>975590.37</v>
      </c>
      <c r="G258" s="33">
        <v>10788</v>
      </c>
      <c r="H258" s="33">
        <v>29579.16</v>
      </c>
      <c r="I258" s="33">
        <v>15009.082615384616</v>
      </c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</row>
    <row r="259" spans="1:35" ht="15.75" customHeight="1" x14ac:dyDescent="0.3">
      <c r="A259" s="31" t="s">
        <v>284</v>
      </c>
      <c r="B259" s="32" t="s">
        <v>40</v>
      </c>
      <c r="C259" s="33" t="s">
        <v>436</v>
      </c>
      <c r="D259" s="43"/>
      <c r="E259" s="33"/>
      <c r="F259" s="33"/>
      <c r="G259" s="33"/>
      <c r="H259" s="33"/>
      <c r="I259" s="33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</row>
    <row r="260" spans="1:35" ht="15.75" customHeight="1" x14ac:dyDescent="0.3">
      <c r="A260" s="31" t="s">
        <v>286</v>
      </c>
      <c r="B260" s="31" t="s">
        <v>13</v>
      </c>
      <c r="C260" s="33">
        <v>49</v>
      </c>
      <c r="D260" s="33">
        <v>0</v>
      </c>
      <c r="E260" s="33">
        <v>0</v>
      </c>
      <c r="F260" s="33">
        <v>605035.04</v>
      </c>
      <c r="G260" s="33">
        <v>10955.04</v>
      </c>
      <c r="H260" s="33">
        <v>18128.759999999998</v>
      </c>
      <c r="I260" s="33">
        <v>12347.653877551022</v>
      </c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</row>
    <row r="261" spans="1:35" ht="15.75" customHeight="1" x14ac:dyDescent="0.3">
      <c r="A261" s="31" t="s">
        <v>287</v>
      </c>
      <c r="B261" s="32" t="s">
        <v>15</v>
      </c>
      <c r="C261" s="33">
        <v>67</v>
      </c>
      <c r="D261" s="33">
        <v>0</v>
      </c>
      <c r="E261" s="33">
        <v>0</v>
      </c>
      <c r="F261" s="33">
        <v>285533.84000000003</v>
      </c>
      <c r="G261" s="33">
        <v>3831</v>
      </c>
      <c r="H261" s="33">
        <v>10092.799999999999</v>
      </c>
      <c r="I261" s="33">
        <v>4261.6991044776123</v>
      </c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</row>
    <row r="262" spans="1:35" ht="15.75" customHeight="1" x14ac:dyDescent="0.3">
      <c r="A262" s="31" t="s">
        <v>288</v>
      </c>
      <c r="B262" s="32" t="s">
        <v>40</v>
      </c>
      <c r="C262" s="33">
        <v>25</v>
      </c>
      <c r="D262" s="33" t="s">
        <v>432</v>
      </c>
      <c r="E262" s="33" t="s">
        <v>42</v>
      </c>
      <c r="F262" s="33">
        <v>175621.01</v>
      </c>
      <c r="G262" s="33">
        <v>4786.17</v>
      </c>
      <c r="H262" s="33">
        <v>9572.33</v>
      </c>
      <c r="I262" s="33">
        <v>7024.8404</v>
      </c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</row>
    <row r="263" spans="1:35" ht="15.75" customHeight="1" x14ac:dyDescent="0.3">
      <c r="A263" s="31" t="s">
        <v>289</v>
      </c>
      <c r="B263" s="32" t="s">
        <v>13</v>
      </c>
      <c r="C263" s="33">
        <v>51</v>
      </c>
      <c r="D263" s="33">
        <v>2</v>
      </c>
      <c r="E263" s="33">
        <f>1074+2147.04</f>
        <v>3221.04</v>
      </c>
      <c r="F263" s="33">
        <v>447571.45</v>
      </c>
      <c r="G263" s="33">
        <v>8220</v>
      </c>
      <c r="H263" s="33">
        <v>10200</v>
      </c>
      <c r="I263" s="33">
        <v>8775.9107843137263</v>
      </c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</row>
    <row r="264" spans="1:35" ht="15.75" customHeight="1" x14ac:dyDescent="0.3">
      <c r="A264" s="31" t="s">
        <v>290</v>
      </c>
      <c r="B264" s="32" t="s">
        <v>30</v>
      </c>
      <c r="C264" s="33">
        <v>90</v>
      </c>
      <c r="D264" s="33">
        <v>0</v>
      </c>
      <c r="E264" s="33">
        <v>0</v>
      </c>
      <c r="F264" s="33">
        <v>839963</v>
      </c>
      <c r="G264" s="33">
        <v>10138</v>
      </c>
      <c r="H264" s="33">
        <v>32000</v>
      </c>
      <c r="I264" s="33">
        <v>9332.9222222222215</v>
      </c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</row>
    <row r="265" spans="1:35" ht="15.75" customHeight="1" x14ac:dyDescent="0.3">
      <c r="A265" s="31" t="s">
        <v>291</v>
      </c>
      <c r="B265" s="32" t="s">
        <v>103</v>
      </c>
      <c r="C265" s="33">
        <v>59</v>
      </c>
      <c r="D265" s="33">
        <v>3</v>
      </c>
      <c r="E265" s="33">
        <f>620.04+499.68+620.04+16.8+68</f>
        <v>1824.56</v>
      </c>
      <c r="F265" s="33">
        <v>716159.91</v>
      </c>
      <c r="G265" s="33">
        <v>9549.9599999999991</v>
      </c>
      <c r="H265" s="33">
        <v>14789.06</v>
      </c>
      <c r="I265" s="33">
        <v>12138.303559322034</v>
      </c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</row>
    <row r="266" spans="1:35" ht="15.75" customHeight="1" x14ac:dyDescent="0.3">
      <c r="A266" s="31" t="s">
        <v>292</v>
      </c>
      <c r="B266" s="32" t="s">
        <v>46</v>
      </c>
      <c r="C266" s="33">
        <v>35</v>
      </c>
      <c r="D266" s="33">
        <v>0</v>
      </c>
      <c r="E266" s="33">
        <v>0</v>
      </c>
      <c r="F266" s="33">
        <v>141579.41</v>
      </c>
      <c r="G266" s="33">
        <v>3882.94</v>
      </c>
      <c r="H266" s="33">
        <v>6668.97</v>
      </c>
      <c r="I266" s="33">
        <v>4045.1260000000002</v>
      </c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</row>
    <row r="267" spans="1:35" ht="15.75" customHeight="1" x14ac:dyDescent="0.3">
      <c r="A267" s="31" t="s">
        <v>293</v>
      </c>
      <c r="B267" s="32" t="s">
        <v>13</v>
      </c>
      <c r="C267" s="33">
        <v>56</v>
      </c>
      <c r="D267" s="33">
        <v>0</v>
      </c>
      <c r="E267" s="33">
        <v>0</v>
      </c>
      <c r="F267" s="33">
        <v>422132.33</v>
      </c>
      <c r="G267" s="33">
        <v>5598.96</v>
      </c>
      <c r="H267" s="33">
        <v>14976.42</v>
      </c>
      <c r="I267" s="33">
        <v>7538.0773214285718</v>
      </c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</row>
    <row r="268" spans="1:35" ht="15.75" customHeight="1" x14ac:dyDescent="0.3">
      <c r="A268" s="31" t="s">
        <v>149</v>
      </c>
      <c r="B268" s="32" t="s">
        <v>10</v>
      </c>
      <c r="C268" s="33">
        <v>43</v>
      </c>
      <c r="D268" s="33">
        <v>0</v>
      </c>
      <c r="E268" s="33">
        <v>0</v>
      </c>
      <c r="F268" s="33">
        <v>821070.47</v>
      </c>
      <c r="G268" s="33">
        <v>16994</v>
      </c>
      <c r="H268" s="33">
        <v>16998</v>
      </c>
      <c r="I268" s="33">
        <v>19094.662093023257</v>
      </c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ht="15.75" customHeight="1" x14ac:dyDescent="0.3">
      <c r="A269" s="31" t="s">
        <v>295</v>
      </c>
      <c r="B269" s="32" t="s">
        <v>51</v>
      </c>
      <c r="C269" s="33">
        <v>75</v>
      </c>
      <c r="D269" s="33" t="s">
        <v>432</v>
      </c>
      <c r="E269" s="33" t="s">
        <v>42</v>
      </c>
      <c r="F269" s="33">
        <v>1313173.97</v>
      </c>
      <c r="G269" s="33">
        <v>13571</v>
      </c>
      <c r="H269" s="33">
        <v>39700</v>
      </c>
      <c r="I269" s="33">
        <v>17508.986266666667</v>
      </c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</row>
    <row r="270" spans="1:35" ht="15.75" customHeight="1" x14ac:dyDescent="0.3">
      <c r="A270" s="31" t="s">
        <v>296</v>
      </c>
      <c r="B270" s="32" t="s">
        <v>15</v>
      </c>
      <c r="C270" s="33">
        <v>40</v>
      </c>
      <c r="D270" s="33">
        <v>0</v>
      </c>
      <c r="E270" s="33">
        <v>0</v>
      </c>
      <c r="F270" s="33">
        <v>224222.93</v>
      </c>
      <c r="G270" s="33">
        <v>3642.88</v>
      </c>
      <c r="H270" s="33">
        <v>10870.01</v>
      </c>
      <c r="I270" s="33">
        <v>5605.5732499999995</v>
      </c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</row>
    <row r="271" spans="1:35" ht="15.75" customHeight="1" x14ac:dyDescent="0.3">
      <c r="A271" s="31" t="s">
        <v>297</v>
      </c>
      <c r="B271" s="32" t="s">
        <v>30</v>
      </c>
      <c r="C271" s="33">
        <v>86</v>
      </c>
      <c r="D271" s="33" t="s">
        <v>432</v>
      </c>
      <c r="E271" s="33" t="s">
        <v>42</v>
      </c>
      <c r="F271" s="33">
        <v>675586.99</v>
      </c>
      <c r="G271" s="33">
        <v>9450</v>
      </c>
      <c r="H271" s="33">
        <v>24790.79</v>
      </c>
      <c r="I271" s="33">
        <v>7855.6626744186042</v>
      </c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</row>
    <row r="272" spans="1:35" ht="15.75" customHeight="1" x14ac:dyDescent="0.3">
      <c r="A272" s="31" t="s">
        <v>298</v>
      </c>
      <c r="B272" s="32" t="s">
        <v>34</v>
      </c>
      <c r="C272" s="33">
        <v>34</v>
      </c>
      <c r="D272" s="33">
        <v>0</v>
      </c>
      <c r="E272" s="33">
        <v>0</v>
      </c>
      <c r="F272" s="33">
        <v>132802.42000000001</v>
      </c>
      <c r="G272" s="33">
        <v>3000</v>
      </c>
      <c r="H272" s="33">
        <v>8679.84</v>
      </c>
      <c r="I272" s="33">
        <v>3905.953529411765</v>
      </c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</row>
    <row r="273" spans="1:35" ht="15.75" customHeight="1" x14ac:dyDescent="0.3">
      <c r="A273" s="31" t="s">
        <v>299</v>
      </c>
      <c r="B273" s="32" t="s">
        <v>15</v>
      </c>
      <c r="C273" s="33">
        <v>66</v>
      </c>
      <c r="D273" s="33">
        <v>0</v>
      </c>
      <c r="E273" s="33">
        <v>0</v>
      </c>
      <c r="F273" s="33">
        <v>903589.85</v>
      </c>
      <c r="G273" s="33">
        <v>10660.08</v>
      </c>
      <c r="H273" s="33">
        <v>37590.120000000003</v>
      </c>
      <c r="I273" s="33">
        <v>13690.755303030302</v>
      </c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</row>
    <row r="274" spans="1:35" ht="17.25" customHeight="1" x14ac:dyDescent="0.3">
      <c r="A274" s="31" t="s">
        <v>300</v>
      </c>
      <c r="B274" s="32" t="s">
        <v>28</v>
      </c>
      <c r="C274" s="33">
        <v>44</v>
      </c>
      <c r="D274" s="33">
        <v>0</v>
      </c>
      <c r="E274" s="33">
        <v>0</v>
      </c>
      <c r="F274" s="33">
        <v>287114</v>
      </c>
      <c r="G274" s="33">
        <v>4250</v>
      </c>
      <c r="H274" s="33">
        <v>21250</v>
      </c>
      <c r="I274" s="33">
        <v>6525.318181818182</v>
      </c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</row>
    <row r="275" spans="1:35" ht="15.75" customHeight="1" x14ac:dyDescent="0.3">
      <c r="A275" s="31" t="s">
        <v>301</v>
      </c>
      <c r="B275" s="32" t="s">
        <v>15</v>
      </c>
      <c r="C275" s="33">
        <v>39</v>
      </c>
      <c r="D275" s="33">
        <v>0</v>
      </c>
      <c r="E275" s="33">
        <v>0</v>
      </c>
      <c r="F275" s="33">
        <v>190478.99</v>
      </c>
      <c r="G275" s="33">
        <v>3342</v>
      </c>
      <c r="H275" s="33">
        <v>13368</v>
      </c>
      <c r="I275" s="33">
        <v>4884.0766666666668</v>
      </c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</row>
    <row r="276" spans="1:35" ht="15.75" customHeight="1" x14ac:dyDescent="0.3">
      <c r="A276" s="31" t="s">
        <v>302</v>
      </c>
      <c r="B276" s="32" t="s">
        <v>13</v>
      </c>
      <c r="C276" s="33">
        <v>39</v>
      </c>
      <c r="D276" s="33">
        <v>5</v>
      </c>
      <c r="E276" s="33">
        <f>354+354+200.04+200.04+354</f>
        <v>1462.08</v>
      </c>
      <c r="F276" s="33">
        <v>230403.95</v>
      </c>
      <c r="G276" s="33">
        <v>4578.6499999999996</v>
      </c>
      <c r="H276" s="33">
        <v>12787.95</v>
      </c>
      <c r="I276" s="33">
        <v>5907.79358974359</v>
      </c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</row>
    <row r="277" spans="1:35" ht="15.75" customHeight="1" x14ac:dyDescent="0.3">
      <c r="A277" s="31" t="s">
        <v>303</v>
      </c>
      <c r="B277" s="32" t="s">
        <v>34</v>
      </c>
      <c r="C277" s="33">
        <v>63</v>
      </c>
      <c r="D277" s="33">
        <v>0</v>
      </c>
      <c r="E277" s="33">
        <v>0</v>
      </c>
      <c r="F277" s="33">
        <v>924432.34</v>
      </c>
      <c r="G277" s="33">
        <v>11471.04</v>
      </c>
      <c r="H277" s="33">
        <v>25851</v>
      </c>
      <c r="I277" s="33">
        <v>14673.529206349205</v>
      </c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</row>
    <row r="278" spans="1:35" ht="15.75" customHeight="1" x14ac:dyDescent="0.3">
      <c r="A278" s="31" t="s">
        <v>304</v>
      </c>
      <c r="B278" s="32" t="s">
        <v>46</v>
      </c>
      <c r="C278" s="33">
        <v>47</v>
      </c>
      <c r="D278" s="33">
        <v>0</v>
      </c>
      <c r="E278" s="33">
        <v>0</v>
      </c>
      <c r="F278" s="33">
        <v>354371.42</v>
      </c>
      <c r="G278" s="33">
        <v>6688.08</v>
      </c>
      <c r="H278" s="33">
        <v>17152.8</v>
      </c>
      <c r="I278" s="33">
        <v>7539.8174468085099</v>
      </c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</row>
    <row r="279" spans="1:35" ht="15.75" customHeight="1" x14ac:dyDescent="0.3">
      <c r="A279" s="31" t="s">
        <v>305</v>
      </c>
      <c r="B279" s="32" t="s">
        <v>13</v>
      </c>
      <c r="C279" s="33">
        <v>48</v>
      </c>
      <c r="D279" s="33">
        <v>0</v>
      </c>
      <c r="E279" s="33">
        <v>0</v>
      </c>
      <c r="F279" s="33">
        <v>255174.94</v>
      </c>
      <c r="G279" s="33">
        <v>3680.04</v>
      </c>
      <c r="H279" s="33">
        <v>11040</v>
      </c>
      <c r="I279" s="33">
        <v>5316.1445833333337</v>
      </c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</row>
    <row r="280" spans="1:35" ht="15.75" customHeight="1" x14ac:dyDescent="0.3">
      <c r="A280" s="31" t="s">
        <v>306</v>
      </c>
      <c r="B280" s="32" t="s">
        <v>17</v>
      </c>
      <c r="C280" s="33">
        <v>45</v>
      </c>
      <c r="D280" s="33">
        <v>0</v>
      </c>
      <c r="E280" s="33">
        <v>0</v>
      </c>
      <c r="F280" s="33">
        <v>316627.24</v>
      </c>
      <c r="G280" s="33">
        <v>5398.2</v>
      </c>
      <c r="H280" s="33">
        <v>15134.16</v>
      </c>
      <c r="I280" s="33">
        <v>7036.1608888888886</v>
      </c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</row>
    <row r="281" spans="1:35" ht="15.75" customHeight="1" x14ac:dyDescent="0.3">
      <c r="A281" s="31" t="s">
        <v>307</v>
      </c>
      <c r="B281" s="32" t="s">
        <v>13</v>
      </c>
      <c r="C281" s="33">
        <v>39</v>
      </c>
      <c r="D281" s="33">
        <v>0</v>
      </c>
      <c r="E281" s="33">
        <v>0</v>
      </c>
      <c r="F281" s="33">
        <v>306804.17</v>
      </c>
      <c r="G281" s="33">
        <v>5459.01</v>
      </c>
      <c r="H281" s="33">
        <v>15664.87</v>
      </c>
      <c r="I281" s="33">
        <v>7866.7735897435896</v>
      </c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</row>
    <row r="282" spans="1:35" ht="15.75" customHeight="1" x14ac:dyDescent="0.3">
      <c r="A282" s="31" t="s">
        <v>308</v>
      </c>
      <c r="B282" s="32" t="s">
        <v>17</v>
      </c>
      <c r="C282" s="33">
        <v>27</v>
      </c>
      <c r="D282" s="33">
        <v>0</v>
      </c>
      <c r="E282" s="33">
        <v>0</v>
      </c>
      <c r="F282" s="33">
        <v>177018</v>
      </c>
      <c r="G282" s="33">
        <v>3770</v>
      </c>
      <c r="H282" s="33">
        <v>11420</v>
      </c>
      <c r="I282" s="33">
        <v>6556.2222222222226</v>
      </c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</row>
    <row r="283" spans="1:35" ht="15.75" customHeight="1" x14ac:dyDescent="0.3">
      <c r="A283" s="31" t="s">
        <v>309</v>
      </c>
      <c r="B283" s="32" t="s">
        <v>15</v>
      </c>
      <c r="C283" s="33">
        <v>66</v>
      </c>
      <c r="D283" s="33" t="s">
        <v>432</v>
      </c>
      <c r="E283" s="33" t="s">
        <v>42</v>
      </c>
      <c r="F283" s="33">
        <v>1004269.42</v>
      </c>
      <c r="G283" s="33">
        <v>10826.52</v>
      </c>
      <c r="H283" s="33">
        <v>16228.68</v>
      </c>
      <c r="I283" s="33">
        <v>15216.203333333335</v>
      </c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</row>
    <row r="284" spans="1:35" ht="15.75" customHeight="1" x14ac:dyDescent="0.3">
      <c r="A284" s="31" t="s">
        <v>310</v>
      </c>
      <c r="B284" s="32" t="s">
        <v>46</v>
      </c>
      <c r="C284" s="33">
        <v>80</v>
      </c>
      <c r="D284" s="33">
        <v>0</v>
      </c>
      <c r="E284" s="33">
        <v>0</v>
      </c>
      <c r="F284" s="33">
        <v>1253479.47</v>
      </c>
      <c r="G284" s="33">
        <v>10784.52</v>
      </c>
      <c r="H284" s="33">
        <v>25489.62</v>
      </c>
      <c r="I284" s="33">
        <v>15668.493375</v>
      </c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</row>
    <row r="285" spans="1:35" ht="15.75" customHeight="1" x14ac:dyDescent="0.3">
      <c r="A285" s="31" t="s">
        <v>311</v>
      </c>
      <c r="B285" s="32" t="s">
        <v>34</v>
      </c>
      <c r="C285" s="33">
        <v>50</v>
      </c>
      <c r="D285" s="33" t="s">
        <v>432</v>
      </c>
      <c r="E285" s="33" t="s">
        <v>42</v>
      </c>
      <c r="F285" s="33">
        <v>286142.03999999998</v>
      </c>
      <c r="G285" s="33">
        <v>4122.12</v>
      </c>
      <c r="H285" s="33">
        <v>12366.36</v>
      </c>
      <c r="I285" s="33">
        <v>5722.8407999999999</v>
      </c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</row>
    <row r="286" spans="1:35" ht="15.75" customHeight="1" x14ac:dyDescent="0.3">
      <c r="A286" s="31" t="s">
        <v>153</v>
      </c>
      <c r="B286" s="32" t="s">
        <v>10</v>
      </c>
      <c r="C286" s="33">
        <v>34</v>
      </c>
      <c r="D286" s="33">
        <v>0</v>
      </c>
      <c r="E286" s="33">
        <v>0</v>
      </c>
      <c r="F286" s="33">
        <v>757910.91</v>
      </c>
      <c r="G286" s="33">
        <v>16994</v>
      </c>
      <c r="H286" s="33">
        <v>16998.04</v>
      </c>
      <c r="I286" s="33">
        <v>22291.497352941176</v>
      </c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</row>
    <row r="287" spans="1:35" ht="15.75" customHeight="1" x14ac:dyDescent="0.3">
      <c r="A287" s="31" t="s">
        <v>313</v>
      </c>
      <c r="B287" s="32" t="s">
        <v>40</v>
      </c>
      <c r="C287" s="33">
        <v>50</v>
      </c>
      <c r="D287" s="33">
        <v>0</v>
      </c>
      <c r="E287" s="33">
        <v>0</v>
      </c>
      <c r="F287" s="33">
        <v>386446.7</v>
      </c>
      <c r="G287" s="33">
        <v>4465.55</v>
      </c>
      <c r="H287" s="33">
        <v>24560.48</v>
      </c>
      <c r="I287" s="33">
        <v>7728.9340000000002</v>
      </c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</row>
    <row r="288" spans="1:35" ht="15.75" customHeight="1" x14ac:dyDescent="0.3">
      <c r="A288" s="31" t="s">
        <v>314</v>
      </c>
      <c r="B288" s="32" t="s">
        <v>15</v>
      </c>
      <c r="C288" s="33">
        <v>74</v>
      </c>
      <c r="D288" s="33">
        <v>0</v>
      </c>
      <c r="E288" s="33">
        <v>0</v>
      </c>
      <c r="F288" s="33">
        <v>842509.19</v>
      </c>
      <c r="G288" s="33">
        <v>9150.7199999999993</v>
      </c>
      <c r="H288" s="33">
        <v>22618.44</v>
      </c>
      <c r="I288" s="33">
        <v>11385.259324324323</v>
      </c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</row>
    <row r="289" spans="1:35" ht="15.75" customHeight="1" x14ac:dyDescent="0.3">
      <c r="A289" s="31" t="s">
        <v>315</v>
      </c>
      <c r="B289" s="32" t="s">
        <v>34</v>
      </c>
      <c r="C289" s="33">
        <v>31</v>
      </c>
      <c r="D289" s="33">
        <v>0</v>
      </c>
      <c r="E289" s="33">
        <v>0</v>
      </c>
      <c r="F289" s="33">
        <v>199238.82</v>
      </c>
      <c r="G289" s="33">
        <v>4374</v>
      </c>
      <c r="H289" s="33">
        <v>10935</v>
      </c>
      <c r="I289" s="33">
        <v>6427.0587096774198</v>
      </c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</row>
    <row r="290" spans="1:35" ht="15.75" customHeight="1" x14ac:dyDescent="0.3">
      <c r="A290" s="31" t="s">
        <v>316</v>
      </c>
      <c r="B290" s="32" t="s">
        <v>13</v>
      </c>
      <c r="C290" s="33">
        <v>55</v>
      </c>
      <c r="D290" s="33" t="s">
        <v>432</v>
      </c>
      <c r="E290" s="33" t="s">
        <v>42</v>
      </c>
      <c r="F290" s="33">
        <v>417086.08</v>
      </c>
      <c r="G290" s="33">
        <v>5466</v>
      </c>
      <c r="H290" s="33">
        <v>16400.04</v>
      </c>
      <c r="I290" s="33">
        <v>7583.3832727272729</v>
      </c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</row>
    <row r="291" spans="1:35" ht="15.75" customHeight="1" x14ac:dyDescent="0.3">
      <c r="A291" s="31" t="s">
        <v>317</v>
      </c>
      <c r="B291" s="32" t="s">
        <v>34</v>
      </c>
      <c r="C291" s="33">
        <v>90</v>
      </c>
      <c r="D291" s="33" t="s">
        <v>432</v>
      </c>
      <c r="E291" s="33" t="s">
        <v>42</v>
      </c>
      <c r="F291" s="33">
        <v>1292590.8700000001</v>
      </c>
      <c r="G291" s="33">
        <v>12097.08</v>
      </c>
      <c r="H291" s="33">
        <v>18716.400000000001</v>
      </c>
      <c r="I291" s="33">
        <v>14362.120777777778</v>
      </c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</row>
    <row r="292" spans="1:35" ht="15.75" customHeight="1" x14ac:dyDescent="0.3">
      <c r="A292" s="31" t="s">
        <v>160</v>
      </c>
      <c r="B292" s="32" t="s">
        <v>10</v>
      </c>
      <c r="C292" s="33">
        <v>22</v>
      </c>
      <c r="D292" s="33">
        <v>0</v>
      </c>
      <c r="E292" s="33">
        <v>0</v>
      </c>
      <c r="F292" s="33">
        <v>462458.47</v>
      </c>
      <c r="G292" s="33">
        <v>16994</v>
      </c>
      <c r="H292" s="33">
        <v>10121.19</v>
      </c>
      <c r="I292" s="33">
        <v>21020.839545454543</v>
      </c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</row>
    <row r="293" spans="1:35" ht="15.75" customHeight="1" x14ac:dyDescent="0.3">
      <c r="A293" s="31" t="s">
        <v>319</v>
      </c>
      <c r="B293" s="32" t="s">
        <v>46</v>
      </c>
      <c r="C293" s="33">
        <v>75</v>
      </c>
      <c r="D293" s="33" t="s">
        <v>432</v>
      </c>
      <c r="E293" s="33" t="s">
        <v>42</v>
      </c>
      <c r="F293" s="33">
        <v>1194220.57</v>
      </c>
      <c r="G293" s="33">
        <v>11514</v>
      </c>
      <c r="H293" s="33">
        <v>23028</v>
      </c>
      <c r="I293" s="33">
        <v>15922.940933333333</v>
      </c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</row>
    <row r="294" spans="1:35" ht="15.75" customHeight="1" x14ac:dyDescent="0.3">
      <c r="A294" s="31" t="s">
        <v>320</v>
      </c>
      <c r="B294" s="32" t="s">
        <v>13</v>
      </c>
      <c r="C294" s="33">
        <v>48</v>
      </c>
      <c r="D294" s="33">
        <v>3</v>
      </c>
      <c r="E294" s="33">
        <v>2898.96</v>
      </c>
      <c r="F294" s="33">
        <v>468732.92</v>
      </c>
      <c r="G294" s="33">
        <v>7626</v>
      </c>
      <c r="H294" s="33">
        <v>19827</v>
      </c>
      <c r="I294" s="33">
        <v>9765.2691666666669</v>
      </c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</row>
    <row r="295" spans="1:35" ht="15.75" customHeight="1" x14ac:dyDescent="0.3">
      <c r="A295" s="31" t="s">
        <v>321</v>
      </c>
      <c r="B295" s="32" t="s">
        <v>46</v>
      </c>
      <c r="C295" s="33">
        <v>58</v>
      </c>
      <c r="D295" s="33">
        <v>0</v>
      </c>
      <c r="E295" s="33">
        <v>0</v>
      </c>
      <c r="F295" s="33">
        <v>643339.34</v>
      </c>
      <c r="G295" s="33">
        <v>9028.1299999999992</v>
      </c>
      <c r="H295" s="33">
        <v>22569.87</v>
      </c>
      <c r="I295" s="33">
        <v>11092.057586206896</v>
      </c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</row>
    <row r="296" spans="1:35" ht="15.75" customHeight="1" x14ac:dyDescent="0.3">
      <c r="A296" s="31" t="s">
        <v>322</v>
      </c>
      <c r="B296" s="32" t="s">
        <v>40</v>
      </c>
      <c r="C296" s="33">
        <v>55</v>
      </c>
      <c r="D296" s="33" t="s">
        <v>432</v>
      </c>
      <c r="E296" s="33" t="s">
        <v>42</v>
      </c>
      <c r="F296" s="33">
        <v>890519.91</v>
      </c>
      <c r="G296" s="33">
        <v>11011</v>
      </c>
      <c r="H296" s="33">
        <v>33033</v>
      </c>
      <c r="I296" s="33">
        <v>16191.271090909091</v>
      </c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</row>
    <row r="297" spans="1:35" ht="15.75" customHeight="1" x14ac:dyDescent="0.3">
      <c r="A297" s="31" t="s">
        <v>188</v>
      </c>
      <c r="B297" s="32" t="s">
        <v>10</v>
      </c>
      <c r="C297" s="33">
        <v>28</v>
      </c>
      <c r="D297" s="33">
        <v>0</v>
      </c>
      <c r="E297" s="33">
        <v>0</v>
      </c>
      <c r="F297" s="33">
        <v>580931</v>
      </c>
      <c r="G297" s="33">
        <v>16994</v>
      </c>
      <c r="H297" s="33">
        <v>17015</v>
      </c>
      <c r="I297" s="33">
        <v>20747.535714285714</v>
      </c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</row>
    <row r="298" spans="1:35" ht="15.75" customHeight="1" x14ac:dyDescent="0.3">
      <c r="A298" s="31" t="s">
        <v>324</v>
      </c>
      <c r="B298" s="32" t="s">
        <v>13</v>
      </c>
      <c r="C298" s="33">
        <v>28</v>
      </c>
      <c r="D298" s="33"/>
      <c r="E298" s="33"/>
      <c r="F298" s="33">
        <v>203739</v>
      </c>
      <c r="G298" s="33">
        <v>4800</v>
      </c>
      <c r="H298" s="33">
        <v>13920</v>
      </c>
      <c r="I298" s="33">
        <v>7276.3928571428569</v>
      </c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</row>
    <row r="299" spans="1:35" ht="15.75" customHeight="1" x14ac:dyDescent="0.3">
      <c r="A299" s="31" t="s">
        <v>326</v>
      </c>
      <c r="B299" s="32" t="s">
        <v>28</v>
      </c>
      <c r="C299" s="33">
        <v>81</v>
      </c>
      <c r="D299" s="33">
        <v>0</v>
      </c>
      <c r="E299" s="33">
        <v>0</v>
      </c>
      <c r="F299" s="33">
        <v>335339.53999999998</v>
      </c>
      <c r="G299" s="33">
        <v>4906.82</v>
      </c>
      <c r="H299" s="33">
        <v>9686.5400000000009</v>
      </c>
      <c r="I299" s="33">
        <v>4139.9943209876537</v>
      </c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</row>
    <row r="300" spans="1:35" ht="15.75" customHeight="1" x14ac:dyDescent="0.3">
      <c r="A300" s="31" t="s">
        <v>327</v>
      </c>
      <c r="B300" s="32" t="s">
        <v>17</v>
      </c>
      <c r="C300" s="33">
        <v>39</v>
      </c>
      <c r="D300" s="33">
        <v>0</v>
      </c>
      <c r="E300" s="33">
        <v>0</v>
      </c>
      <c r="F300" s="33">
        <v>359310.19</v>
      </c>
      <c r="G300" s="33">
        <v>6462.58</v>
      </c>
      <c r="H300" s="33">
        <v>18207.419999999998</v>
      </c>
      <c r="I300" s="33">
        <v>9213.081794871794</v>
      </c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</row>
    <row r="301" spans="1:35" ht="15.75" customHeight="1" x14ac:dyDescent="0.3">
      <c r="A301" s="31" t="s">
        <v>328</v>
      </c>
      <c r="B301" s="32" t="s">
        <v>40</v>
      </c>
      <c r="C301" s="33">
        <v>71</v>
      </c>
      <c r="D301" s="33">
        <v>1</v>
      </c>
      <c r="E301" s="33">
        <v>458.04</v>
      </c>
      <c r="F301" s="33">
        <v>1026437.42</v>
      </c>
      <c r="G301" s="33">
        <v>11637</v>
      </c>
      <c r="H301" s="33">
        <v>24531.19</v>
      </c>
      <c r="I301" s="33">
        <v>14456.865070422537</v>
      </c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</row>
    <row r="302" spans="1:35" ht="15.75" customHeight="1" x14ac:dyDescent="0.3">
      <c r="A302" s="31" t="s">
        <v>329</v>
      </c>
      <c r="B302" s="32" t="s">
        <v>40</v>
      </c>
      <c r="C302" s="33">
        <v>31</v>
      </c>
      <c r="D302" s="33" t="s">
        <v>432</v>
      </c>
      <c r="E302" s="33" t="s">
        <v>42</v>
      </c>
      <c r="F302" s="33">
        <v>257735.58</v>
      </c>
      <c r="G302" s="33">
        <v>5151</v>
      </c>
      <c r="H302" s="33">
        <v>15453</v>
      </c>
      <c r="I302" s="33">
        <v>8314.0509677419359</v>
      </c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</row>
    <row r="303" spans="1:35" ht="15.75" customHeight="1" x14ac:dyDescent="0.3">
      <c r="A303" s="31" t="s">
        <v>330</v>
      </c>
      <c r="B303" s="31" t="s">
        <v>17</v>
      </c>
      <c r="C303" s="33">
        <v>39</v>
      </c>
      <c r="D303" s="33">
        <v>0</v>
      </c>
      <c r="E303" s="33">
        <v>0</v>
      </c>
      <c r="F303" s="33">
        <v>395969.33</v>
      </c>
      <c r="G303" s="33">
        <v>6255</v>
      </c>
      <c r="H303" s="33">
        <v>19368.36</v>
      </c>
      <c r="I303" s="33">
        <v>10153.059743589743</v>
      </c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</row>
    <row r="304" spans="1:35" ht="15.75" customHeight="1" x14ac:dyDescent="0.3">
      <c r="A304" s="31" t="s">
        <v>331</v>
      </c>
      <c r="B304" s="32" t="s">
        <v>17</v>
      </c>
      <c r="C304" s="33">
        <v>56</v>
      </c>
      <c r="D304" s="33">
        <v>0</v>
      </c>
      <c r="E304" s="33">
        <v>0</v>
      </c>
      <c r="F304" s="33">
        <v>515724</v>
      </c>
      <c r="G304" s="33">
        <v>5517</v>
      </c>
      <c r="H304" s="33">
        <v>19305</v>
      </c>
      <c r="I304" s="33">
        <v>9209.3571428571431</v>
      </c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</row>
    <row r="305" spans="1:35" ht="15.75" customHeight="1" x14ac:dyDescent="0.3">
      <c r="A305" s="31" t="s">
        <v>332</v>
      </c>
      <c r="B305" s="32" t="s">
        <v>15</v>
      </c>
      <c r="C305" s="33">
        <v>69</v>
      </c>
      <c r="D305" s="33">
        <v>0</v>
      </c>
      <c r="E305" s="33">
        <v>0</v>
      </c>
      <c r="F305" s="33">
        <v>268561.19</v>
      </c>
      <c r="G305" s="33">
        <v>4038</v>
      </c>
      <c r="H305" s="33">
        <v>7170.96</v>
      </c>
      <c r="I305" s="33">
        <v>3892.1911594202898</v>
      </c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</row>
    <row r="306" spans="1:35" ht="18" customHeight="1" x14ac:dyDescent="0.3">
      <c r="A306" s="31" t="s">
        <v>196</v>
      </c>
      <c r="B306" s="32" t="s">
        <v>10</v>
      </c>
      <c r="C306" s="33">
        <v>64</v>
      </c>
      <c r="D306" s="33">
        <v>0</v>
      </c>
      <c r="E306" s="33">
        <v>0</v>
      </c>
      <c r="F306" s="33">
        <v>1307048</v>
      </c>
      <c r="G306" s="33">
        <v>16994</v>
      </c>
      <c r="H306" s="33">
        <v>22661</v>
      </c>
      <c r="I306" s="33">
        <v>20422.625</v>
      </c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</row>
    <row r="307" spans="1:35" ht="15.75" customHeight="1" x14ac:dyDescent="0.3">
      <c r="A307" s="31" t="s">
        <v>334</v>
      </c>
      <c r="B307" s="32" t="s">
        <v>28</v>
      </c>
      <c r="C307" s="33">
        <v>46</v>
      </c>
      <c r="D307" s="33">
        <v>0</v>
      </c>
      <c r="E307" s="33">
        <v>0</v>
      </c>
      <c r="F307" s="33">
        <v>338737.33</v>
      </c>
      <c r="G307" s="33">
        <v>4770</v>
      </c>
      <c r="H307" s="33">
        <v>12402</v>
      </c>
      <c r="I307" s="33">
        <v>7363.8550000000005</v>
      </c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</row>
    <row r="308" spans="1:35" ht="15.75" customHeight="1" x14ac:dyDescent="0.3">
      <c r="A308" s="31" t="s">
        <v>335</v>
      </c>
      <c r="B308" s="32" t="s">
        <v>13</v>
      </c>
      <c r="C308" s="33">
        <v>37</v>
      </c>
      <c r="D308" s="33">
        <v>0</v>
      </c>
      <c r="E308" s="33">
        <v>0</v>
      </c>
      <c r="F308" s="33">
        <v>296218</v>
      </c>
      <c r="G308" s="33">
        <v>4763</v>
      </c>
      <c r="H308" s="33">
        <v>17992</v>
      </c>
      <c r="I308" s="33">
        <v>8005.8918918918916</v>
      </c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</row>
    <row r="309" spans="1:35" ht="15.75" customHeight="1" x14ac:dyDescent="0.3">
      <c r="A309" s="31" t="s">
        <v>336</v>
      </c>
      <c r="B309" s="32" t="s">
        <v>15</v>
      </c>
      <c r="C309" s="33">
        <v>50</v>
      </c>
      <c r="D309" s="33">
        <v>0</v>
      </c>
      <c r="E309" s="33">
        <v>0</v>
      </c>
      <c r="F309" s="33">
        <v>357467</v>
      </c>
      <c r="G309" s="33">
        <v>4605.25</v>
      </c>
      <c r="H309" s="33">
        <v>8820.83</v>
      </c>
      <c r="I309" s="33">
        <v>7149.34</v>
      </c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</row>
    <row r="310" spans="1:35" ht="15.75" customHeight="1" x14ac:dyDescent="0.3">
      <c r="A310" s="31" t="s">
        <v>337</v>
      </c>
      <c r="B310" s="32" t="s">
        <v>40</v>
      </c>
      <c r="C310" s="33">
        <v>62</v>
      </c>
      <c r="D310" s="33">
        <v>0</v>
      </c>
      <c r="E310" s="33">
        <v>0</v>
      </c>
      <c r="F310" s="33">
        <v>533970.74</v>
      </c>
      <c r="G310" s="33">
        <v>6619.68</v>
      </c>
      <c r="H310" s="33">
        <v>9111.1200000000008</v>
      </c>
      <c r="I310" s="33">
        <v>8612.43129032258</v>
      </c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</row>
    <row r="311" spans="1:35" ht="15.75" customHeight="1" x14ac:dyDescent="0.3">
      <c r="A311" s="31" t="s">
        <v>338</v>
      </c>
      <c r="B311" s="32" t="s">
        <v>46</v>
      </c>
      <c r="C311" s="33">
        <v>52</v>
      </c>
      <c r="D311" s="33">
        <v>0</v>
      </c>
      <c r="E311" s="33">
        <v>0</v>
      </c>
      <c r="F311" s="33">
        <v>306636.03000000003</v>
      </c>
      <c r="G311" s="33">
        <v>5000.04</v>
      </c>
      <c r="H311" s="33">
        <v>12000</v>
      </c>
      <c r="I311" s="33">
        <v>5896.8467307692317</v>
      </c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</row>
    <row r="312" spans="1:35" ht="15.75" customHeight="1" x14ac:dyDescent="0.3">
      <c r="A312" s="31" t="s">
        <v>339</v>
      </c>
      <c r="B312" s="31" t="s">
        <v>103</v>
      </c>
      <c r="C312" s="33">
        <v>57</v>
      </c>
      <c r="D312" s="33" t="s">
        <v>432</v>
      </c>
      <c r="E312" s="33" t="s">
        <v>42</v>
      </c>
      <c r="F312" s="33">
        <v>729130.36</v>
      </c>
      <c r="G312" s="33">
        <v>7469</v>
      </c>
      <c r="H312" s="33">
        <v>27388.99</v>
      </c>
      <c r="I312" s="33">
        <v>12791.760701754385</v>
      </c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</row>
    <row r="313" spans="1:35" ht="15.75" customHeight="1" x14ac:dyDescent="0.3">
      <c r="A313" s="31" t="s">
        <v>340</v>
      </c>
      <c r="B313" s="32" t="s">
        <v>13</v>
      </c>
      <c r="C313" s="33">
        <v>58</v>
      </c>
      <c r="D313" s="33">
        <v>0</v>
      </c>
      <c r="E313" s="33">
        <v>0</v>
      </c>
      <c r="F313" s="33">
        <v>721930.5</v>
      </c>
      <c r="G313" s="33">
        <v>12214.84</v>
      </c>
      <c r="H313" s="33">
        <v>21463.66</v>
      </c>
      <c r="I313" s="33">
        <v>12447.077586206897</v>
      </c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</row>
    <row r="314" spans="1:35" ht="15.75" customHeight="1" x14ac:dyDescent="0.3">
      <c r="A314" s="31" t="s">
        <v>341</v>
      </c>
      <c r="B314" s="32" t="s">
        <v>28</v>
      </c>
      <c r="C314" s="33">
        <v>59</v>
      </c>
      <c r="D314" s="33">
        <v>7</v>
      </c>
      <c r="E314" s="33">
        <f>135.24+1127.89+1127.89+34.9+123.61+1127.89+279.78</f>
        <v>3957.2000000000007</v>
      </c>
      <c r="F314" s="33">
        <v>657419.65</v>
      </c>
      <c r="G314" s="33">
        <v>9024.24</v>
      </c>
      <c r="H314" s="33">
        <v>31583.4</v>
      </c>
      <c r="I314" s="33">
        <v>11142.705932203391</v>
      </c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</row>
    <row r="315" spans="1:35" ht="15.75" customHeight="1" x14ac:dyDescent="0.3">
      <c r="A315" s="31" t="s">
        <v>342</v>
      </c>
      <c r="B315" s="32" t="s">
        <v>30</v>
      </c>
      <c r="C315" s="33">
        <v>63</v>
      </c>
      <c r="D315" s="33"/>
      <c r="E315" s="33"/>
      <c r="F315" s="33">
        <v>1324831</v>
      </c>
      <c r="G315" s="33">
        <v>11270</v>
      </c>
      <c r="H315" s="33">
        <v>53238.720000000001</v>
      </c>
      <c r="I315" s="33">
        <v>21029.063492063491</v>
      </c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</row>
    <row r="316" spans="1:35" ht="15.75" customHeight="1" x14ac:dyDescent="0.3">
      <c r="A316" s="31" t="s">
        <v>343</v>
      </c>
      <c r="B316" s="32" t="s">
        <v>28</v>
      </c>
      <c r="C316" s="33">
        <v>64</v>
      </c>
      <c r="D316" s="33">
        <v>0</v>
      </c>
      <c r="E316" s="33">
        <v>0</v>
      </c>
      <c r="F316" s="33">
        <v>430619.89</v>
      </c>
      <c r="G316" s="33">
        <v>5585.38</v>
      </c>
      <c r="H316" s="33">
        <v>16892.04</v>
      </c>
      <c r="I316" s="33">
        <v>6728.4357812500002</v>
      </c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</row>
    <row r="317" spans="1:35" ht="15.75" customHeight="1" x14ac:dyDescent="0.3">
      <c r="A317" s="31" t="s">
        <v>437</v>
      </c>
      <c r="B317" s="32" t="s">
        <v>28</v>
      </c>
      <c r="C317" s="33">
        <v>45</v>
      </c>
      <c r="D317" s="33">
        <v>0</v>
      </c>
      <c r="E317" s="33">
        <v>0</v>
      </c>
      <c r="F317" s="33">
        <v>346877</v>
      </c>
      <c r="G317" s="33">
        <v>5568</v>
      </c>
      <c r="H317" s="33">
        <v>11135</v>
      </c>
      <c r="I317" s="33">
        <v>7708.3777777777777</v>
      </c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</row>
    <row r="318" spans="1:35" ht="15.75" customHeight="1" x14ac:dyDescent="0.3">
      <c r="A318" s="31" t="s">
        <v>345</v>
      </c>
      <c r="B318" s="32" t="s">
        <v>15</v>
      </c>
      <c r="C318" s="33">
        <v>53</v>
      </c>
      <c r="D318" s="33">
        <v>0</v>
      </c>
      <c r="E318" s="33">
        <v>0</v>
      </c>
      <c r="F318" s="33">
        <v>626663.09</v>
      </c>
      <c r="G318" s="33">
        <v>7935</v>
      </c>
      <c r="H318" s="33">
        <v>33499.919999999998</v>
      </c>
      <c r="I318" s="33">
        <v>11823.831886792452</v>
      </c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</row>
    <row r="319" spans="1:35" ht="15.75" customHeight="1" x14ac:dyDescent="0.3">
      <c r="A319" s="31" t="s">
        <v>346</v>
      </c>
      <c r="B319" s="32" t="s">
        <v>46</v>
      </c>
      <c r="C319" s="33">
        <v>40</v>
      </c>
      <c r="D319" s="33">
        <v>0</v>
      </c>
      <c r="E319" s="33">
        <v>0</v>
      </c>
      <c r="F319" s="33">
        <v>259892.19</v>
      </c>
      <c r="G319" s="33">
        <v>4635.95</v>
      </c>
      <c r="H319" s="33">
        <v>10817.16</v>
      </c>
      <c r="I319" s="33">
        <v>6497.3047500000002</v>
      </c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</row>
    <row r="320" spans="1:35" ht="15.75" customHeight="1" x14ac:dyDescent="0.3">
      <c r="A320" s="31" t="s">
        <v>348</v>
      </c>
      <c r="B320" s="32" t="s">
        <v>46</v>
      </c>
      <c r="C320" s="33">
        <v>62</v>
      </c>
      <c r="D320" s="33">
        <v>0</v>
      </c>
      <c r="E320" s="33">
        <v>0</v>
      </c>
      <c r="F320" s="33">
        <v>1002233.25</v>
      </c>
      <c r="G320" s="33">
        <v>9406.32</v>
      </c>
      <c r="H320" s="33">
        <v>36489</v>
      </c>
      <c r="I320" s="33">
        <v>16165.052419354839</v>
      </c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</row>
    <row r="321" spans="1:35" ht="15.75" customHeight="1" x14ac:dyDescent="0.3">
      <c r="A321" s="31" t="s">
        <v>349</v>
      </c>
      <c r="B321" s="32" t="s">
        <v>46</v>
      </c>
      <c r="C321" s="33">
        <v>59</v>
      </c>
      <c r="D321" s="33">
        <v>0</v>
      </c>
      <c r="E321" s="33">
        <v>0</v>
      </c>
      <c r="F321" s="33">
        <v>253412.02</v>
      </c>
      <c r="G321" s="33">
        <v>2901.96</v>
      </c>
      <c r="H321" s="33">
        <v>9564.9599999999991</v>
      </c>
      <c r="I321" s="33">
        <v>4295.1189830508474</v>
      </c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</row>
    <row r="322" spans="1:35" ht="15.75" customHeight="1" x14ac:dyDescent="0.3">
      <c r="A322" s="31" t="s">
        <v>350</v>
      </c>
      <c r="B322" s="32" t="s">
        <v>28</v>
      </c>
      <c r="C322" s="33">
        <v>44</v>
      </c>
      <c r="D322" s="33">
        <v>0</v>
      </c>
      <c r="E322" s="33">
        <v>0</v>
      </c>
      <c r="F322" s="33">
        <v>450508.12</v>
      </c>
      <c r="G322" s="33">
        <v>7651</v>
      </c>
      <c r="H322" s="33">
        <v>21479</v>
      </c>
      <c r="I322" s="33">
        <v>10238.820909090909</v>
      </c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</row>
    <row r="323" spans="1:35" ht="15.75" customHeight="1" x14ac:dyDescent="0.3">
      <c r="A323" s="31" t="s">
        <v>323</v>
      </c>
      <c r="B323" s="32" t="s">
        <v>10</v>
      </c>
      <c r="C323" s="33">
        <v>23</v>
      </c>
      <c r="D323" s="33">
        <v>0</v>
      </c>
      <c r="E323" s="33">
        <v>0</v>
      </c>
      <c r="F323" s="33">
        <v>467387.23</v>
      </c>
      <c r="G323" s="33">
        <v>16991</v>
      </c>
      <c r="H323" s="33">
        <v>11320.14</v>
      </c>
      <c r="I323" s="33">
        <v>20321.183913043478</v>
      </c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</row>
    <row r="324" spans="1:35" ht="15.75" customHeight="1" x14ac:dyDescent="0.3">
      <c r="A324" s="31" t="s">
        <v>352</v>
      </c>
      <c r="B324" s="32" t="s">
        <v>15</v>
      </c>
      <c r="C324" s="33">
        <v>72</v>
      </c>
      <c r="D324" s="33" t="s">
        <v>432</v>
      </c>
      <c r="E324" s="33" t="s">
        <v>42</v>
      </c>
      <c r="F324" s="33">
        <v>935349.89</v>
      </c>
      <c r="G324" s="33">
        <v>10225.56</v>
      </c>
      <c r="H324" s="33">
        <v>30727.93</v>
      </c>
      <c r="I324" s="33">
        <v>12990.970694444444</v>
      </c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</row>
    <row r="325" spans="1:35" ht="15.75" customHeight="1" x14ac:dyDescent="0.3">
      <c r="A325" s="31" t="s">
        <v>353</v>
      </c>
      <c r="B325" s="32" t="s">
        <v>103</v>
      </c>
      <c r="C325" s="33">
        <v>59</v>
      </c>
      <c r="D325" s="33" t="s">
        <v>432</v>
      </c>
      <c r="E325" s="33" t="s">
        <v>42</v>
      </c>
      <c r="F325" s="33">
        <v>713100.3</v>
      </c>
      <c r="G325" s="33">
        <v>9300</v>
      </c>
      <c r="H325" s="33">
        <v>24999</v>
      </c>
      <c r="I325" s="33">
        <v>12086.445762711865</v>
      </c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</row>
    <row r="326" spans="1:35" ht="15.75" customHeight="1" x14ac:dyDescent="0.3">
      <c r="A326" s="31" t="s">
        <v>354</v>
      </c>
      <c r="B326" s="32" t="s">
        <v>46</v>
      </c>
      <c r="C326" s="33">
        <v>44</v>
      </c>
      <c r="D326" s="33" t="s">
        <v>432</v>
      </c>
      <c r="E326" s="33" t="s">
        <v>42</v>
      </c>
      <c r="F326" s="33">
        <v>754824</v>
      </c>
      <c r="G326" s="33">
        <v>12000</v>
      </c>
      <c r="H326" s="33">
        <v>32967.74</v>
      </c>
      <c r="I326" s="33">
        <v>17155.090909090908</v>
      </c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</row>
    <row r="327" spans="1:35" ht="15.75" customHeight="1" x14ac:dyDescent="0.3">
      <c r="A327" s="31" t="s">
        <v>355</v>
      </c>
      <c r="B327" s="32" t="s">
        <v>46</v>
      </c>
      <c r="C327" s="33">
        <v>36</v>
      </c>
      <c r="D327" s="33">
        <v>5</v>
      </c>
      <c r="E327" s="33">
        <f>97+390+390+348+390</f>
        <v>1615</v>
      </c>
      <c r="F327" s="33">
        <v>269446</v>
      </c>
      <c r="G327" s="33">
        <v>5245</v>
      </c>
      <c r="H327" s="33">
        <v>10125</v>
      </c>
      <c r="I327" s="33">
        <v>7484.6111111111113</v>
      </c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</row>
    <row r="328" spans="1:35" ht="15.75" customHeight="1" x14ac:dyDescent="0.3">
      <c r="A328" s="31" t="s">
        <v>356</v>
      </c>
      <c r="B328" s="32" t="s">
        <v>40</v>
      </c>
      <c r="C328" s="33">
        <v>52</v>
      </c>
      <c r="D328" s="33">
        <v>0</v>
      </c>
      <c r="E328" s="33">
        <v>0</v>
      </c>
      <c r="F328" s="33">
        <v>330639.82</v>
      </c>
      <c r="G328" s="33">
        <v>5357.05</v>
      </c>
      <c r="H328" s="33">
        <v>10379.18</v>
      </c>
      <c r="I328" s="33">
        <v>6358.458076923077</v>
      </c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</row>
    <row r="329" spans="1:35" ht="15.75" customHeight="1" x14ac:dyDescent="0.3">
      <c r="A329" s="31" t="s">
        <v>357</v>
      </c>
      <c r="B329" s="32" t="s">
        <v>28</v>
      </c>
      <c r="C329" s="33">
        <v>76</v>
      </c>
      <c r="D329" s="33" t="s">
        <v>432</v>
      </c>
      <c r="E329" s="33" t="s">
        <v>42</v>
      </c>
      <c r="F329" s="33">
        <v>1170687.19</v>
      </c>
      <c r="G329" s="33">
        <v>10479.24</v>
      </c>
      <c r="H329" s="33">
        <v>29847.42</v>
      </c>
      <c r="I329" s="33">
        <v>15403.778815789474</v>
      </c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</row>
    <row r="330" spans="1:35" ht="15.75" customHeight="1" x14ac:dyDescent="0.3">
      <c r="A330" s="31" t="s">
        <v>358</v>
      </c>
      <c r="B330" s="32" t="s">
        <v>28</v>
      </c>
      <c r="C330" s="33">
        <v>43</v>
      </c>
      <c r="D330" s="33">
        <v>0</v>
      </c>
      <c r="E330" s="33">
        <v>0</v>
      </c>
      <c r="F330" s="33">
        <v>365795.44</v>
      </c>
      <c r="G330" s="33" t="s">
        <v>194</v>
      </c>
      <c r="H330" s="33" t="s">
        <v>194</v>
      </c>
      <c r="I330" s="33">
        <v>8506.8706976744179</v>
      </c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</row>
    <row r="331" spans="1:35" ht="15.75" customHeight="1" x14ac:dyDescent="0.3">
      <c r="A331" s="31" t="s">
        <v>359</v>
      </c>
      <c r="B331" s="32" t="s">
        <v>103</v>
      </c>
      <c r="C331" s="33">
        <v>85</v>
      </c>
      <c r="D331" s="33">
        <v>0</v>
      </c>
      <c r="E331" s="33">
        <v>0</v>
      </c>
      <c r="F331" s="33">
        <v>1149637.07</v>
      </c>
      <c r="G331" s="33">
        <v>8369.0400000000009</v>
      </c>
      <c r="H331" s="33">
        <v>35525.370000000003</v>
      </c>
      <c r="I331" s="33">
        <v>13525.142000000002</v>
      </c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ht="15.75" customHeight="1" x14ac:dyDescent="0.3">
      <c r="A332" s="31" t="s">
        <v>360</v>
      </c>
      <c r="B332" s="32" t="s">
        <v>13</v>
      </c>
      <c r="C332" s="33">
        <v>84</v>
      </c>
      <c r="D332" s="33">
        <v>0</v>
      </c>
      <c r="E332" s="33">
        <v>0</v>
      </c>
      <c r="F332" s="33">
        <v>1711778</v>
      </c>
      <c r="G332" s="33">
        <v>12443</v>
      </c>
      <c r="H332" s="33">
        <v>32166</v>
      </c>
      <c r="I332" s="33">
        <v>20378.309523809523</v>
      </c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</row>
    <row r="333" spans="1:35" ht="15.75" customHeight="1" x14ac:dyDescent="0.3">
      <c r="A333" s="31" t="s">
        <v>361</v>
      </c>
      <c r="B333" s="32" t="s">
        <v>13</v>
      </c>
      <c r="C333" s="33">
        <v>40</v>
      </c>
      <c r="D333" s="33">
        <v>0</v>
      </c>
      <c r="E333" s="33">
        <v>0</v>
      </c>
      <c r="F333" s="33">
        <v>293217.96000000002</v>
      </c>
      <c r="G333" s="33">
        <v>5073.41</v>
      </c>
      <c r="H333" s="33">
        <v>10878.5</v>
      </c>
      <c r="I333" s="33">
        <v>7330.4490000000005</v>
      </c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</row>
    <row r="334" spans="1:35" ht="15.75" customHeight="1" x14ac:dyDescent="0.3">
      <c r="A334" s="31" t="s">
        <v>362</v>
      </c>
      <c r="B334" s="32" t="s">
        <v>30</v>
      </c>
      <c r="C334" s="33">
        <v>74</v>
      </c>
      <c r="D334" s="33">
        <v>0</v>
      </c>
      <c r="E334" s="33">
        <v>0</v>
      </c>
      <c r="F334" s="33">
        <v>898001.5</v>
      </c>
      <c r="G334" s="33">
        <v>10944.96</v>
      </c>
      <c r="H334" s="33">
        <v>41391.199999999997</v>
      </c>
      <c r="I334" s="33">
        <v>12135.155405405405</v>
      </c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</row>
    <row r="335" spans="1:35" ht="15.75" customHeight="1" x14ac:dyDescent="0.3">
      <c r="A335" s="31" t="s">
        <v>363</v>
      </c>
      <c r="B335" s="32" t="s">
        <v>13</v>
      </c>
      <c r="C335" s="33">
        <v>48</v>
      </c>
      <c r="D335" s="33">
        <v>0</v>
      </c>
      <c r="E335" s="33">
        <v>0</v>
      </c>
      <c r="F335" s="33">
        <v>401883.12</v>
      </c>
      <c r="G335" s="33">
        <v>5108.6499999999996</v>
      </c>
      <c r="H335" s="33">
        <v>18881.66</v>
      </c>
      <c r="I335" s="33">
        <v>8372.5650000000005</v>
      </c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</row>
    <row r="336" spans="1:35" ht="15.75" customHeight="1" x14ac:dyDescent="0.3">
      <c r="A336" s="31" t="s">
        <v>364</v>
      </c>
      <c r="B336" s="32" t="s">
        <v>51</v>
      </c>
      <c r="C336" s="33">
        <v>72</v>
      </c>
      <c r="D336" s="33">
        <v>0</v>
      </c>
      <c r="E336" s="33">
        <v>0</v>
      </c>
      <c r="F336" s="33">
        <v>1336068.1200000001</v>
      </c>
      <c r="G336" s="33">
        <v>13600</v>
      </c>
      <c r="H336" s="33">
        <v>39670.47</v>
      </c>
      <c r="I336" s="33">
        <v>18556.501666666667</v>
      </c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</row>
    <row r="337" spans="1:35" ht="15.75" customHeight="1" x14ac:dyDescent="0.3">
      <c r="A337" s="31" t="s">
        <v>365</v>
      </c>
      <c r="B337" s="32" t="s">
        <v>40</v>
      </c>
      <c r="C337" s="33">
        <v>64</v>
      </c>
      <c r="D337" s="33">
        <v>0</v>
      </c>
      <c r="E337" s="33">
        <v>0</v>
      </c>
      <c r="F337" s="33">
        <v>548198.76</v>
      </c>
      <c r="G337" s="33">
        <v>8362.85</v>
      </c>
      <c r="H337" s="33">
        <v>24807.75</v>
      </c>
      <c r="I337" s="33">
        <v>8565.6056250000001</v>
      </c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</row>
    <row r="338" spans="1:35" ht="15.75" customHeight="1" x14ac:dyDescent="0.3">
      <c r="A338" s="31" t="s">
        <v>366</v>
      </c>
      <c r="B338" s="32" t="s">
        <v>15</v>
      </c>
      <c r="C338" s="33">
        <v>58</v>
      </c>
      <c r="D338" s="33">
        <v>0</v>
      </c>
      <c r="E338" s="33">
        <v>0</v>
      </c>
      <c r="F338" s="33">
        <v>1076101</v>
      </c>
      <c r="G338" s="33">
        <v>12070</v>
      </c>
      <c r="H338" s="33">
        <v>37369</v>
      </c>
      <c r="I338" s="33">
        <v>18553.46551724138</v>
      </c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</row>
    <row r="339" spans="1:35" ht="15.75" customHeight="1" x14ac:dyDescent="0.3">
      <c r="A339" s="31" t="s">
        <v>367</v>
      </c>
      <c r="B339" s="32" t="s">
        <v>46</v>
      </c>
      <c r="C339" s="33">
        <v>35</v>
      </c>
      <c r="D339" s="33">
        <v>0</v>
      </c>
      <c r="E339" s="33">
        <v>0</v>
      </c>
      <c r="F339" s="33">
        <v>268862</v>
      </c>
      <c r="G339" s="33">
        <v>5381.85</v>
      </c>
      <c r="H339" s="33">
        <v>13457.25</v>
      </c>
      <c r="I339" s="33">
        <v>7681.7714285714283</v>
      </c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</row>
    <row r="340" spans="1:35" ht="15.75" customHeight="1" x14ac:dyDescent="0.3">
      <c r="A340" s="31" t="s">
        <v>368</v>
      </c>
      <c r="B340" s="32" t="s">
        <v>13</v>
      </c>
      <c r="C340" s="33">
        <v>52</v>
      </c>
      <c r="D340" s="33">
        <v>0</v>
      </c>
      <c r="E340" s="33">
        <v>0</v>
      </c>
      <c r="F340" s="33">
        <v>230216.53</v>
      </c>
      <c r="G340" s="33">
        <v>4198.16</v>
      </c>
      <c r="H340" s="33">
        <v>5956.66</v>
      </c>
      <c r="I340" s="33">
        <v>4427.2409615384613</v>
      </c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</row>
    <row r="341" spans="1:35" ht="15.75" customHeight="1" x14ac:dyDescent="0.3">
      <c r="A341" s="31" t="s">
        <v>369</v>
      </c>
      <c r="B341" s="32" t="s">
        <v>40</v>
      </c>
      <c r="C341" s="33">
        <v>57</v>
      </c>
      <c r="D341" s="33">
        <v>0</v>
      </c>
      <c r="E341" s="33">
        <v>0</v>
      </c>
      <c r="F341" s="33">
        <v>332050.68</v>
      </c>
      <c r="G341" s="33">
        <v>4344</v>
      </c>
      <c r="H341" s="33">
        <v>12219</v>
      </c>
      <c r="I341" s="33">
        <v>5825.4505263157889</v>
      </c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</row>
    <row r="342" spans="1:35" ht="15.75" customHeight="1" x14ac:dyDescent="0.3">
      <c r="A342" s="31" t="s">
        <v>370</v>
      </c>
      <c r="B342" s="32" t="s">
        <v>40</v>
      </c>
      <c r="C342" s="33">
        <v>46</v>
      </c>
      <c r="D342" s="33">
        <v>0</v>
      </c>
      <c r="E342" s="33">
        <v>0</v>
      </c>
      <c r="F342" s="33">
        <v>373892.3</v>
      </c>
      <c r="G342" s="33">
        <v>5473.44</v>
      </c>
      <c r="H342" s="33">
        <v>19157.04</v>
      </c>
      <c r="I342" s="33">
        <v>8128.0934782608692</v>
      </c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</row>
    <row r="343" spans="1:35" ht="15.75" customHeight="1" x14ac:dyDescent="0.3">
      <c r="A343" s="31" t="s">
        <v>371</v>
      </c>
      <c r="B343" s="32" t="s">
        <v>46</v>
      </c>
      <c r="C343" s="33">
        <v>54</v>
      </c>
      <c r="D343" s="33">
        <v>11</v>
      </c>
      <c r="E343" s="33">
        <f>11*260.04</f>
        <v>2860.44</v>
      </c>
      <c r="F343" s="33">
        <v>617283.62</v>
      </c>
      <c r="G343" s="33">
        <v>7869.96</v>
      </c>
      <c r="H343" s="33">
        <v>21391.200000000001</v>
      </c>
      <c r="I343" s="33">
        <v>11431.178148148148</v>
      </c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</row>
    <row r="344" spans="1:35" ht="15.75" customHeight="1" x14ac:dyDescent="0.3">
      <c r="A344" s="31" t="s">
        <v>372</v>
      </c>
      <c r="B344" s="32" t="s">
        <v>28</v>
      </c>
      <c r="C344" s="33">
        <v>60</v>
      </c>
      <c r="D344" s="33">
        <v>0</v>
      </c>
      <c r="E344" s="33">
        <v>0</v>
      </c>
      <c r="F344" s="33">
        <v>441369.53</v>
      </c>
      <c r="G344" s="33">
        <v>5173</v>
      </c>
      <c r="H344" s="33">
        <v>18622</v>
      </c>
      <c r="I344" s="33">
        <v>7356.1588333333339</v>
      </c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</row>
    <row r="345" spans="1:35" ht="15.75" customHeight="1" x14ac:dyDescent="0.3">
      <c r="A345" s="31" t="s">
        <v>373</v>
      </c>
      <c r="B345" s="32" t="s">
        <v>13</v>
      </c>
      <c r="C345" s="33">
        <v>48</v>
      </c>
      <c r="D345" s="33">
        <v>0</v>
      </c>
      <c r="E345" s="33">
        <v>0</v>
      </c>
      <c r="F345" s="33">
        <v>449467.1</v>
      </c>
      <c r="G345" s="33">
        <v>6714</v>
      </c>
      <c r="H345" s="33">
        <v>12728.04</v>
      </c>
      <c r="I345" s="33">
        <v>9363.8979166666668</v>
      </c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</row>
    <row r="346" spans="1:35" ht="15.75" customHeight="1" x14ac:dyDescent="0.3">
      <c r="A346" s="31" t="s">
        <v>374</v>
      </c>
      <c r="B346" s="32" t="s">
        <v>40</v>
      </c>
      <c r="C346" s="33">
        <v>39</v>
      </c>
      <c r="D346" s="33">
        <v>0</v>
      </c>
      <c r="E346" s="33">
        <v>0</v>
      </c>
      <c r="F346" s="33">
        <v>349244.82</v>
      </c>
      <c r="G346" s="33">
        <v>7200</v>
      </c>
      <c r="H346" s="33">
        <v>8711.25</v>
      </c>
      <c r="I346" s="33">
        <v>8954.995384615384</v>
      </c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</row>
    <row r="347" spans="1:35" ht="15.75" customHeight="1" x14ac:dyDescent="0.3">
      <c r="A347" s="31" t="s">
        <v>375</v>
      </c>
      <c r="B347" s="32" t="s">
        <v>13</v>
      </c>
      <c r="C347" s="33">
        <v>57</v>
      </c>
      <c r="D347" s="33" t="s">
        <v>432</v>
      </c>
      <c r="E347" s="33" t="s">
        <v>42</v>
      </c>
      <c r="F347" s="33">
        <v>353315.94</v>
      </c>
      <c r="G347" s="33">
        <v>4570</v>
      </c>
      <c r="H347" s="33">
        <v>18082</v>
      </c>
      <c r="I347" s="33">
        <v>6198.5252631578951</v>
      </c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</row>
    <row r="348" spans="1:35" ht="15.75" customHeight="1" x14ac:dyDescent="0.3">
      <c r="A348" s="31" t="s">
        <v>376</v>
      </c>
      <c r="B348" s="32" t="s">
        <v>28</v>
      </c>
      <c r="C348" s="33">
        <v>43</v>
      </c>
      <c r="D348" s="33">
        <v>0</v>
      </c>
      <c r="E348" s="33">
        <v>0</v>
      </c>
      <c r="F348" s="33">
        <v>247898.34</v>
      </c>
      <c r="G348" s="33">
        <v>4765.92</v>
      </c>
      <c r="H348" s="33">
        <v>8790.9599999999991</v>
      </c>
      <c r="I348" s="33">
        <v>5765.0776744186041</v>
      </c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</row>
    <row r="349" spans="1:35" ht="15.75" customHeight="1" x14ac:dyDescent="0.3">
      <c r="A349" s="31" t="s">
        <v>377</v>
      </c>
      <c r="B349" s="32" t="s">
        <v>28</v>
      </c>
      <c r="C349" s="33">
        <v>57</v>
      </c>
      <c r="D349" s="33" t="s">
        <v>432</v>
      </c>
      <c r="E349" s="33" t="s">
        <v>42</v>
      </c>
      <c r="F349" s="33">
        <v>644143.88</v>
      </c>
      <c r="G349" s="33">
        <v>9021.48</v>
      </c>
      <c r="H349" s="33">
        <v>21698.78</v>
      </c>
      <c r="I349" s="33">
        <v>11300.769824561403</v>
      </c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</row>
    <row r="350" spans="1:35" ht="15.75" customHeight="1" x14ac:dyDescent="0.3">
      <c r="A350" s="31" t="s">
        <v>378</v>
      </c>
      <c r="B350" s="32" t="s">
        <v>13</v>
      </c>
      <c r="C350" s="33">
        <v>54</v>
      </c>
      <c r="D350" s="33">
        <v>1</v>
      </c>
      <c r="E350" s="33">
        <v>513</v>
      </c>
      <c r="F350" s="33">
        <v>382519.88</v>
      </c>
      <c r="G350" s="33">
        <v>5283</v>
      </c>
      <c r="H350" s="33">
        <v>18384</v>
      </c>
      <c r="I350" s="33">
        <v>7083.701481481482</v>
      </c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</row>
    <row r="351" spans="1:35" ht="15.75" customHeight="1" x14ac:dyDescent="0.3">
      <c r="A351" s="31" t="s">
        <v>379</v>
      </c>
      <c r="B351" s="32" t="s">
        <v>40</v>
      </c>
      <c r="C351" s="42" t="s">
        <v>438</v>
      </c>
      <c r="D351" s="33"/>
      <c r="E351" s="33"/>
      <c r="F351" s="33">
        <v>37764.089999999997</v>
      </c>
      <c r="G351" s="33">
        <v>687.44</v>
      </c>
      <c r="H351" s="33">
        <v>2333</v>
      </c>
      <c r="I351" s="33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</row>
    <row r="352" spans="1:35" ht="15.75" customHeight="1" x14ac:dyDescent="0.3">
      <c r="A352" s="31" t="s">
        <v>380</v>
      </c>
      <c r="B352" s="32" t="s">
        <v>51</v>
      </c>
      <c r="C352" s="33">
        <v>44</v>
      </c>
      <c r="D352" s="33">
        <v>0</v>
      </c>
      <c r="E352" s="33">
        <v>0</v>
      </c>
      <c r="F352" s="33">
        <v>810019.89</v>
      </c>
      <c r="G352" s="33">
        <v>13600</v>
      </c>
      <c r="H352" s="33">
        <v>30400.04</v>
      </c>
      <c r="I352" s="33">
        <v>18409.542954545454</v>
      </c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</row>
    <row r="353" spans="1:35" ht="15.75" customHeight="1" x14ac:dyDescent="0.3">
      <c r="A353" s="31" t="s">
        <v>381</v>
      </c>
      <c r="B353" s="32" t="s">
        <v>30</v>
      </c>
      <c r="C353" s="33">
        <v>72</v>
      </c>
      <c r="D353" s="33">
        <v>0</v>
      </c>
      <c r="E353" s="33">
        <v>0</v>
      </c>
      <c r="F353" s="33">
        <v>907418.36</v>
      </c>
      <c r="G353" s="33">
        <v>11157</v>
      </c>
      <c r="H353" s="33">
        <v>28527.09</v>
      </c>
      <c r="I353" s="33">
        <v>12603.032777777778</v>
      </c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</row>
    <row r="354" spans="1:35" ht="15.75" customHeight="1" x14ac:dyDescent="0.3">
      <c r="A354" s="31" t="s">
        <v>382</v>
      </c>
      <c r="B354" s="32" t="s">
        <v>15</v>
      </c>
      <c r="C354" s="33">
        <v>71</v>
      </c>
      <c r="D354" s="33" t="s">
        <v>432</v>
      </c>
      <c r="E354" s="33" t="s">
        <v>42</v>
      </c>
      <c r="F354" s="33">
        <v>712131.66</v>
      </c>
      <c r="G354" s="33">
        <v>6492</v>
      </c>
      <c r="H354" s="33">
        <v>32281.84</v>
      </c>
      <c r="I354" s="33">
        <v>10030.023380281691</v>
      </c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</row>
    <row r="355" spans="1:35" ht="15.75" customHeight="1" x14ac:dyDescent="0.3">
      <c r="A355" s="31" t="s">
        <v>383</v>
      </c>
      <c r="B355" s="32" t="s">
        <v>13</v>
      </c>
      <c r="C355" s="33">
        <v>59</v>
      </c>
      <c r="D355" s="33">
        <v>0</v>
      </c>
      <c r="E355" s="33">
        <v>0</v>
      </c>
      <c r="F355" s="33">
        <v>370117</v>
      </c>
      <c r="G355" s="33">
        <v>5500</v>
      </c>
      <c r="H355" s="33">
        <v>19250</v>
      </c>
      <c r="I355" s="33">
        <v>6273.1694915254238</v>
      </c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</row>
    <row r="356" spans="1:35" ht="15.75" customHeight="1" x14ac:dyDescent="0.3">
      <c r="A356" s="31" t="s">
        <v>384</v>
      </c>
      <c r="B356" s="32" t="s">
        <v>28</v>
      </c>
      <c r="C356" s="33">
        <v>39</v>
      </c>
      <c r="D356" s="33">
        <v>0</v>
      </c>
      <c r="E356" s="33">
        <v>0</v>
      </c>
      <c r="F356" s="33">
        <v>282896.8</v>
      </c>
      <c r="G356" s="33">
        <v>5151</v>
      </c>
      <c r="H356" s="33">
        <v>12604.7</v>
      </c>
      <c r="I356" s="33">
        <v>7253.7641025641024</v>
      </c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</row>
    <row r="357" spans="1:35" ht="15.75" customHeight="1" x14ac:dyDescent="0.3">
      <c r="A357" s="31" t="s">
        <v>385</v>
      </c>
      <c r="B357" s="32" t="s">
        <v>51</v>
      </c>
      <c r="C357" s="33">
        <v>48</v>
      </c>
      <c r="D357" s="33">
        <v>0</v>
      </c>
      <c r="E357" s="33">
        <v>0</v>
      </c>
      <c r="F357" s="33">
        <v>850754.32</v>
      </c>
      <c r="G357" s="33">
        <v>13600</v>
      </c>
      <c r="H357" s="33">
        <v>21100.03</v>
      </c>
      <c r="I357" s="33">
        <v>17724.048333333332</v>
      </c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</row>
    <row r="358" spans="1:35" ht="15.75" customHeight="1" x14ac:dyDescent="0.3">
      <c r="A358" s="31" t="s">
        <v>386</v>
      </c>
      <c r="B358" s="32" t="s">
        <v>13</v>
      </c>
      <c r="C358" s="33">
        <v>38</v>
      </c>
      <c r="D358" s="33"/>
      <c r="E358" s="33"/>
      <c r="F358" s="33">
        <v>293994</v>
      </c>
      <c r="G358" s="33">
        <v>4763</v>
      </c>
      <c r="H358" s="33">
        <v>18858</v>
      </c>
      <c r="I358" s="33">
        <v>7736.6842105263158</v>
      </c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</row>
    <row r="359" spans="1:35" ht="15.75" customHeight="1" x14ac:dyDescent="0.3">
      <c r="A359" s="31" t="s">
        <v>387</v>
      </c>
      <c r="B359" s="32" t="s">
        <v>34</v>
      </c>
      <c r="C359" s="33">
        <v>67</v>
      </c>
      <c r="D359" s="33">
        <v>0</v>
      </c>
      <c r="E359" s="33"/>
      <c r="F359" s="33">
        <v>1111511.8500000001</v>
      </c>
      <c r="G359" s="33">
        <v>11740.56</v>
      </c>
      <c r="H359" s="33">
        <v>35823.9</v>
      </c>
      <c r="I359" s="33">
        <v>16589.729104477614</v>
      </c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</row>
    <row r="360" spans="1:35" ht="15.75" customHeight="1" x14ac:dyDescent="0.3">
      <c r="A360" s="31" t="s">
        <v>388</v>
      </c>
      <c r="B360" s="32" t="s">
        <v>46</v>
      </c>
      <c r="C360" s="33">
        <v>66</v>
      </c>
      <c r="D360" s="33">
        <v>0</v>
      </c>
      <c r="E360" s="33">
        <v>0</v>
      </c>
      <c r="F360" s="33">
        <v>871659.06</v>
      </c>
      <c r="G360" s="33">
        <v>11145.96</v>
      </c>
      <c r="H360" s="33">
        <v>23123.759999999998</v>
      </c>
      <c r="I360" s="33">
        <v>13206.955454545456</v>
      </c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</row>
    <row r="361" spans="1:35" ht="15.75" customHeight="1" x14ac:dyDescent="0.3">
      <c r="A361" s="31" t="s">
        <v>389</v>
      </c>
      <c r="B361" s="32" t="s">
        <v>30</v>
      </c>
      <c r="C361" s="33">
        <v>76</v>
      </c>
      <c r="D361" s="33">
        <v>0</v>
      </c>
      <c r="E361" s="33">
        <v>0</v>
      </c>
      <c r="F361" s="33">
        <v>1204647.95</v>
      </c>
      <c r="G361" s="33">
        <v>10984.28</v>
      </c>
      <c r="H361" s="33">
        <v>48896.46</v>
      </c>
      <c r="I361" s="33">
        <v>15850.630921052631</v>
      </c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</row>
    <row r="362" spans="1:35" ht="15.75" customHeight="1" x14ac:dyDescent="0.3">
      <c r="A362" s="31" t="s">
        <v>390</v>
      </c>
      <c r="B362" s="32" t="s">
        <v>30</v>
      </c>
      <c r="C362" s="33">
        <v>82</v>
      </c>
      <c r="D362" s="33" t="s">
        <v>432</v>
      </c>
      <c r="E362" s="33" t="s">
        <v>42</v>
      </c>
      <c r="F362" s="33">
        <v>1054515.0900000001</v>
      </c>
      <c r="G362" s="33">
        <v>10597</v>
      </c>
      <c r="H362" s="33">
        <v>40670.25</v>
      </c>
      <c r="I362" s="33">
        <v>12859.94012195122</v>
      </c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</row>
    <row r="363" spans="1:35" ht="15.75" customHeight="1" x14ac:dyDescent="0.3">
      <c r="A363" s="31" t="s">
        <v>391</v>
      </c>
      <c r="B363" s="32" t="s">
        <v>15</v>
      </c>
      <c r="C363" s="33">
        <v>58</v>
      </c>
      <c r="D363" s="33">
        <v>0</v>
      </c>
      <c r="E363" s="33">
        <v>0</v>
      </c>
      <c r="F363" s="33">
        <v>727497.13</v>
      </c>
      <c r="G363" s="33">
        <v>8174.28</v>
      </c>
      <c r="H363" s="33">
        <v>16451.04</v>
      </c>
      <c r="I363" s="33">
        <v>12543.053965517242</v>
      </c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</row>
    <row r="364" spans="1:35" ht="15.75" customHeight="1" x14ac:dyDescent="0.3">
      <c r="A364" s="31" t="s">
        <v>392</v>
      </c>
      <c r="B364" s="32" t="s">
        <v>46</v>
      </c>
      <c r="C364" s="33">
        <v>46</v>
      </c>
      <c r="D364" s="33" t="s">
        <v>432</v>
      </c>
      <c r="E364" s="33" t="s">
        <v>42</v>
      </c>
      <c r="F364" s="33">
        <v>317370.03999999998</v>
      </c>
      <c r="G364" s="33">
        <v>5364.58</v>
      </c>
      <c r="H364" s="33">
        <v>12070.25</v>
      </c>
      <c r="I364" s="33">
        <v>6899.3486956521738</v>
      </c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</row>
    <row r="365" spans="1:35" ht="15.75" customHeight="1" x14ac:dyDescent="0.3">
      <c r="A365" s="31" t="s">
        <v>393</v>
      </c>
      <c r="B365" s="32" t="s">
        <v>46</v>
      </c>
      <c r="C365" s="33">
        <v>58</v>
      </c>
      <c r="D365" s="33">
        <v>0</v>
      </c>
      <c r="E365" s="33">
        <v>0</v>
      </c>
      <c r="F365" s="33">
        <v>790358.57</v>
      </c>
      <c r="G365" s="33">
        <v>9425.68</v>
      </c>
      <c r="H365" s="33">
        <v>23607.87</v>
      </c>
      <c r="I365" s="33">
        <v>13626.871896551724</v>
      </c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</row>
    <row r="366" spans="1:35" ht="15.75" customHeight="1" x14ac:dyDescent="0.3">
      <c r="A366" s="31" t="s">
        <v>394</v>
      </c>
      <c r="B366" s="32" t="s">
        <v>28</v>
      </c>
      <c r="C366" s="33">
        <v>42</v>
      </c>
      <c r="D366" s="33">
        <v>0</v>
      </c>
      <c r="E366" s="33">
        <v>0</v>
      </c>
      <c r="F366" s="33">
        <v>485000</v>
      </c>
      <c r="G366" s="33">
        <v>7209</v>
      </c>
      <c r="H366" s="33">
        <v>13051.29</v>
      </c>
      <c r="I366" s="33">
        <v>11547.619047619048</v>
      </c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</row>
    <row r="367" spans="1:35" ht="15.75" customHeight="1" x14ac:dyDescent="0.3">
      <c r="A367" s="31" t="s">
        <v>395</v>
      </c>
      <c r="B367" s="32" t="s">
        <v>28</v>
      </c>
      <c r="C367" s="33">
        <v>51</v>
      </c>
      <c r="D367" s="33">
        <v>0</v>
      </c>
      <c r="E367" s="33">
        <v>0</v>
      </c>
      <c r="F367" s="33">
        <v>346591.75</v>
      </c>
      <c r="G367" s="33">
        <v>4883.3999999999996</v>
      </c>
      <c r="H367" s="33">
        <f>21411.36-G367</f>
        <v>16527.96</v>
      </c>
      <c r="I367" s="33">
        <v>6795.916666666667</v>
      </c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</row>
    <row r="368" spans="1:35" ht="15.75" customHeight="1" x14ac:dyDescent="0.3">
      <c r="A368" s="31" t="s">
        <v>396</v>
      </c>
      <c r="B368" s="32" t="s">
        <v>13</v>
      </c>
      <c r="C368" s="33">
        <v>58</v>
      </c>
      <c r="D368" s="33">
        <v>0</v>
      </c>
      <c r="E368" s="33">
        <v>0</v>
      </c>
      <c r="F368" s="33">
        <v>394769</v>
      </c>
      <c r="G368" s="33">
        <v>4758.3599999999997</v>
      </c>
      <c r="H368" s="33">
        <v>13977.12</v>
      </c>
      <c r="I368" s="33">
        <v>6806.3620689655172</v>
      </c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</row>
    <row r="369" spans="1:35" ht="15.75" customHeight="1" x14ac:dyDescent="0.3">
      <c r="A369" s="31" t="s">
        <v>397</v>
      </c>
      <c r="B369" s="32" t="s">
        <v>13</v>
      </c>
      <c r="C369" s="33">
        <v>55</v>
      </c>
      <c r="D369" s="33" t="s">
        <v>432</v>
      </c>
      <c r="E369" s="33" t="s">
        <v>42</v>
      </c>
      <c r="F369" s="33">
        <v>329548.76</v>
      </c>
      <c r="G369" s="33">
        <v>4521</v>
      </c>
      <c r="H369" s="33">
        <v>13224</v>
      </c>
      <c r="I369" s="33">
        <v>5991.7956363636367</v>
      </c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</row>
    <row r="370" spans="1:35" ht="15.75" customHeight="1" x14ac:dyDescent="0.3">
      <c r="A370" s="31" t="s">
        <v>398</v>
      </c>
      <c r="B370" s="32" t="s">
        <v>17</v>
      </c>
      <c r="C370" s="33">
        <v>36</v>
      </c>
      <c r="D370" s="33">
        <v>2</v>
      </c>
      <c r="E370" s="33">
        <f>647+766.42</f>
        <v>1413.42</v>
      </c>
      <c r="F370" s="33">
        <v>228499.26</v>
      </c>
      <c r="G370" s="33">
        <v>4887.5200000000004</v>
      </c>
      <c r="H370" s="33">
        <v>10535.33</v>
      </c>
      <c r="I370" s="33">
        <v>6347.2016666666668</v>
      </c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</row>
    <row r="371" spans="1:35" ht="15.75" customHeight="1" x14ac:dyDescent="0.3">
      <c r="A371" s="31" t="s">
        <v>399</v>
      </c>
      <c r="B371" s="32" t="s">
        <v>28</v>
      </c>
      <c r="C371" s="33">
        <v>56</v>
      </c>
      <c r="D371" s="33">
        <v>0</v>
      </c>
      <c r="E371" s="33">
        <v>0</v>
      </c>
      <c r="F371" s="33">
        <v>356750.52</v>
      </c>
      <c r="G371" s="33">
        <v>5051.04</v>
      </c>
      <c r="H371" s="33">
        <v>12129.36</v>
      </c>
      <c r="I371" s="33">
        <v>6370.5450000000001</v>
      </c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</row>
    <row r="372" spans="1:35" ht="15.75" customHeight="1" x14ac:dyDescent="0.3">
      <c r="A372" s="31" t="s">
        <v>400</v>
      </c>
      <c r="B372" s="32" t="s">
        <v>13</v>
      </c>
      <c r="C372" s="33">
        <v>52</v>
      </c>
      <c r="D372" s="33">
        <v>3</v>
      </c>
      <c r="E372" s="33">
        <v>3084.66</v>
      </c>
      <c r="F372" s="33">
        <v>549236.24</v>
      </c>
      <c r="G372" s="33">
        <v>7532.55</v>
      </c>
      <c r="H372" s="33">
        <v>18830.37</v>
      </c>
      <c r="I372" s="33">
        <v>10562.235384615384</v>
      </c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</row>
    <row r="373" spans="1:35" ht="15.75" customHeight="1" x14ac:dyDescent="0.3">
      <c r="A373" s="31" t="s">
        <v>401</v>
      </c>
      <c r="B373" s="32" t="s">
        <v>40</v>
      </c>
      <c r="C373" s="33">
        <v>31</v>
      </c>
      <c r="D373" s="33" t="s">
        <v>432</v>
      </c>
      <c r="E373" s="33" t="s">
        <v>42</v>
      </c>
      <c r="F373" s="33">
        <v>206411.47</v>
      </c>
      <c r="G373" s="33">
        <v>4370</v>
      </c>
      <c r="H373" s="33">
        <v>8739.9599999999991</v>
      </c>
      <c r="I373" s="33">
        <v>6658.4345161290321</v>
      </c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</row>
    <row r="374" spans="1:35" ht="15.75" customHeight="1" x14ac:dyDescent="0.3">
      <c r="A374" s="31" t="s">
        <v>402</v>
      </c>
      <c r="B374" s="32" t="s">
        <v>40</v>
      </c>
      <c r="C374" s="33">
        <v>42</v>
      </c>
      <c r="D374" s="33">
        <v>0</v>
      </c>
      <c r="E374" s="33">
        <v>0</v>
      </c>
      <c r="F374" s="33">
        <v>369747</v>
      </c>
      <c r="G374" s="33">
        <v>5250</v>
      </c>
      <c r="H374" s="33">
        <v>15753</v>
      </c>
      <c r="I374" s="33">
        <v>8803.5</v>
      </c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</row>
    <row r="375" spans="1:35" ht="15.75" customHeight="1" x14ac:dyDescent="0.3">
      <c r="A375" s="31" t="s">
        <v>238</v>
      </c>
      <c r="B375" s="32" t="s">
        <v>10</v>
      </c>
      <c r="C375" s="33">
        <v>22</v>
      </c>
      <c r="D375" s="33">
        <v>0</v>
      </c>
      <c r="E375" s="33">
        <v>0</v>
      </c>
      <c r="F375" s="33">
        <v>463220.85</v>
      </c>
      <c r="G375" s="33">
        <v>16994</v>
      </c>
      <c r="H375" s="33">
        <v>16998.04</v>
      </c>
      <c r="I375" s="33">
        <v>21055.493181818179</v>
      </c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</row>
    <row r="376" spans="1:35" ht="15.75" customHeight="1" x14ac:dyDescent="0.3">
      <c r="A376" s="31" t="s">
        <v>404</v>
      </c>
      <c r="B376" s="32" t="s">
        <v>15</v>
      </c>
      <c r="C376" s="33">
        <v>61</v>
      </c>
      <c r="D376" s="33" t="s">
        <v>432</v>
      </c>
      <c r="E376" s="33" t="s">
        <v>42</v>
      </c>
      <c r="F376" s="33">
        <v>341504.61</v>
      </c>
      <c r="G376" s="33">
        <v>4842</v>
      </c>
      <c r="H376" s="33">
        <v>12105</v>
      </c>
      <c r="I376" s="33">
        <v>5598.4362295081964</v>
      </c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</row>
    <row r="377" spans="1:35" ht="15.75" customHeight="1" x14ac:dyDescent="0.3">
      <c r="A377" s="31" t="s">
        <v>405</v>
      </c>
      <c r="B377" s="32" t="s">
        <v>17</v>
      </c>
      <c r="C377" s="33">
        <v>36</v>
      </c>
      <c r="D377" s="33">
        <v>3</v>
      </c>
      <c r="E377" s="33">
        <f>363.4+1078.8+1340.02</f>
        <v>2782.22</v>
      </c>
      <c r="F377" s="33">
        <v>288337.78000000003</v>
      </c>
      <c r="G377" s="33">
        <v>5480</v>
      </c>
      <c r="H377" s="33">
        <v>18270</v>
      </c>
      <c r="I377" s="33">
        <v>8009.3827777777788</v>
      </c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</row>
    <row r="378" spans="1:35" ht="15.75" customHeight="1" x14ac:dyDescent="0.3">
      <c r="A378" s="31" t="s">
        <v>242</v>
      </c>
      <c r="B378" s="32" t="s">
        <v>10</v>
      </c>
      <c r="C378" s="33">
        <v>33</v>
      </c>
      <c r="D378" s="33">
        <v>0</v>
      </c>
      <c r="E378" s="33">
        <v>0</v>
      </c>
      <c r="F378" s="33">
        <v>743763.73</v>
      </c>
      <c r="G378" s="33">
        <v>16994</v>
      </c>
      <c r="H378" s="33">
        <v>22950</v>
      </c>
      <c r="I378" s="33">
        <v>22538.294848484849</v>
      </c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</row>
    <row r="379" spans="1:35" ht="15.75" customHeight="1" x14ac:dyDescent="0.3">
      <c r="A379" s="31" t="s">
        <v>407</v>
      </c>
      <c r="B379" s="32" t="s">
        <v>40</v>
      </c>
      <c r="C379" s="33">
        <v>29</v>
      </c>
      <c r="D379" s="33">
        <v>0</v>
      </c>
      <c r="E379" s="33">
        <v>0</v>
      </c>
      <c r="F379" s="33">
        <v>151866.22</v>
      </c>
      <c r="G379" s="33">
        <v>2733</v>
      </c>
      <c r="H379" s="33">
        <v>8199</v>
      </c>
      <c r="I379" s="33">
        <v>5236.7662068965519</v>
      </c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</row>
    <row r="380" spans="1:35" ht="15.75" customHeight="1" x14ac:dyDescent="0.3">
      <c r="A380" s="31" t="s">
        <v>408</v>
      </c>
      <c r="B380" s="32" t="s">
        <v>13</v>
      </c>
      <c r="C380" s="33">
        <v>70</v>
      </c>
      <c r="D380" s="33">
        <v>0</v>
      </c>
      <c r="E380" s="33">
        <v>0</v>
      </c>
      <c r="F380" s="33">
        <v>1234823</v>
      </c>
      <c r="G380" s="33">
        <v>11642</v>
      </c>
      <c r="H380" s="33">
        <v>32297</v>
      </c>
      <c r="I380" s="33">
        <v>17640.32857142857</v>
      </c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</row>
    <row r="381" spans="1:35" ht="15.75" customHeight="1" x14ac:dyDescent="0.3">
      <c r="A381" s="31" t="s">
        <v>409</v>
      </c>
      <c r="B381" s="32" t="s">
        <v>30</v>
      </c>
      <c r="C381" s="33">
        <v>81</v>
      </c>
      <c r="D381" s="33">
        <v>0</v>
      </c>
      <c r="E381" s="33">
        <v>0</v>
      </c>
      <c r="F381" s="33">
        <v>964000</v>
      </c>
      <c r="G381" s="33">
        <v>9150</v>
      </c>
      <c r="H381" s="33">
        <v>4989.4399999999996</v>
      </c>
      <c r="I381" s="33">
        <v>11901.234567901234</v>
      </c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</row>
    <row r="382" spans="1:35" ht="15.75" customHeight="1" x14ac:dyDescent="0.3">
      <c r="A382" s="31" t="s">
        <v>410</v>
      </c>
      <c r="B382" s="32" t="s">
        <v>40</v>
      </c>
      <c r="C382" s="33">
        <v>36</v>
      </c>
      <c r="D382" s="33" t="s">
        <v>432</v>
      </c>
      <c r="E382" s="33" t="s">
        <v>42</v>
      </c>
      <c r="F382" s="33">
        <v>266522</v>
      </c>
      <c r="G382" s="33">
        <v>5250</v>
      </c>
      <c r="H382" s="33">
        <v>9189</v>
      </c>
      <c r="I382" s="33">
        <v>7403.3888888888887</v>
      </c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</row>
    <row r="383" spans="1:35" ht="15.75" customHeight="1" x14ac:dyDescent="0.3">
      <c r="A383" s="31" t="s">
        <v>411</v>
      </c>
      <c r="B383" s="32" t="s">
        <v>15</v>
      </c>
      <c r="C383" s="33">
        <v>84</v>
      </c>
      <c r="D383" s="33" t="s">
        <v>432</v>
      </c>
      <c r="E383" s="33" t="s">
        <v>42</v>
      </c>
      <c r="F383" s="33">
        <v>1227401.08</v>
      </c>
      <c r="G383" s="33">
        <v>12511.92</v>
      </c>
      <c r="H383" s="33">
        <v>44178.91</v>
      </c>
      <c r="I383" s="33">
        <v>14611.917619047619</v>
      </c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</row>
    <row r="384" spans="1:35" ht="15.75" customHeight="1" x14ac:dyDescent="0.3">
      <c r="A384" s="31" t="s">
        <v>412</v>
      </c>
      <c r="B384" s="32" t="s">
        <v>40</v>
      </c>
      <c r="C384" s="33">
        <v>99</v>
      </c>
      <c r="D384" s="33">
        <v>23</v>
      </c>
      <c r="E384" s="33">
        <v>18430.79</v>
      </c>
      <c r="F384" s="33">
        <v>1964161.37</v>
      </c>
      <c r="G384" s="33">
        <v>13199.04</v>
      </c>
      <c r="H384" s="33">
        <v>51056.04</v>
      </c>
      <c r="I384" s="33">
        <v>19840.013838383838</v>
      </c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</row>
    <row r="385" spans="1:35" ht="15.75" customHeight="1" x14ac:dyDescent="0.3">
      <c r="A385" s="31" t="s">
        <v>413</v>
      </c>
      <c r="B385" s="32" t="s">
        <v>13</v>
      </c>
      <c r="C385" s="33">
        <v>54</v>
      </c>
      <c r="D385" s="33">
        <v>0</v>
      </c>
      <c r="E385" s="33">
        <v>0</v>
      </c>
      <c r="F385" s="33">
        <v>382764.75</v>
      </c>
      <c r="G385" s="33">
        <v>5694</v>
      </c>
      <c r="H385" s="33">
        <v>17070</v>
      </c>
      <c r="I385" s="33">
        <v>7088.2361111111113</v>
      </c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</row>
    <row r="386" spans="1:35" ht="15.75" customHeight="1" x14ac:dyDescent="0.3">
      <c r="A386" s="31" t="s">
        <v>414</v>
      </c>
      <c r="B386" s="32" t="s">
        <v>13</v>
      </c>
      <c r="C386" s="33">
        <v>58</v>
      </c>
      <c r="D386" s="33">
        <v>0</v>
      </c>
      <c r="E386" s="33">
        <v>0</v>
      </c>
      <c r="F386" s="33">
        <v>737877.65</v>
      </c>
      <c r="G386" s="33">
        <v>8142.96</v>
      </c>
      <c r="H386" s="33">
        <v>24428.04</v>
      </c>
      <c r="I386" s="33">
        <v>12722.028448275862</v>
      </c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</row>
    <row r="387" spans="1:35" ht="15.75" customHeight="1" x14ac:dyDescent="0.3">
      <c r="A387" s="31" t="s">
        <v>415</v>
      </c>
      <c r="B387" s="32" t="s">
        <v>15</v>
      </c>
      <c r="C387" s="33">
        <v>79</v>
      </c>
      <c r="D387" s="33">
        <v>0</v>
      </c>
      <c r="E387" s="33">
        <v>0</v>
      </c>
      <c r="F387" s="33">
        <v>790980.61</v>
      </c>
      <c r="G387" s="33">
        <v>8712.48</v>
      </c>
      <c r="H387" s="33">
        <v>22926.959999999999</v>
      </c>
      <c r="I387" s="33">
        <v>10012.412784810127</v>
      </c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</row>
    <row r="388" spans="1:35" ht="15.75" customHeight="1" x14ac:dyDescent="0.3">
      <c r="A388" s="31" t="s">
        <v>416</v>
      </c>
      <c r="B388" s="32" t="s">
        <v>13</v>
      </c>
      <c r="C388" s="33">
        <v>33</v>
      </c>
      <c r="D388" s="33">
        <v>2</v>
      </c>
      <c r="E388" s="33">
        <f>360+696</f>
        <v>1056</v>
      </c>
      <c r="F388" s="33">
        <v>280562.12</v>
      </c>
      <c r="G388" s="33">
        <v>7200</v>
      </c>
      <c r="H388" s="33">
        <v>26432.67</v>
      </c>
      <c r="I388" s="33">
        <v>8501.8824242424234</v>
      </c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</row>
    <row r="389" spans="1:35" ht="15.75" customHeight="1" x14ac:dyDescent="0.3">
      <c r="A389" s="31" t="s">
        <v>417</v>
      </c>
      <c r="B389" s="32" t="s">
        <v>13</v>
      </c>
      <c r="C389" s="33">
        <v>54</v>
      </c>
      <c r="D389" s="33">
        <v>0</v>
      </c>
      <c r="E389" s="33">
        <v>0</v>
      </c>
      <c r="F389" s="33">
        <v>575000</v>
      </c>
      <c r="G389" s="33">
        <v>7784</v>
      </c>
      <c r="H389" s="33">
        <v>18198.939999999999</v>
      </c>
      <c r="I389" s="33">
        <v>10648.148148148148</v>
      </c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</row>
    <row r="390" spans="1:35" ht="15.75" customHeight="1" x14ac:dyDescent="0.3">
      <c r="A390" s="31" t="s">
        <v>418</v>
      </c>
      <c r="B390" s="32" t="s">
        <v>46</v>
      </c>
      <c r="C390" s="33">
        <v>70</v>
      </c>
      <c r="D390" s="33">
        <v>0</v>
      </c>
      <c r="E390" s="33">
        <v>0</v>
      </c>
      <c r="F390" s="33">
        <v>925069.65</v>
      </c>
      <c r="G390" s="33">
        <v>9344.0400000000009</v>
      </c>
      <c r="H390" s="33">
        <v>26360.38</v>
      </c>
      <c r="I390" s="33">
        <v>13215.280714285715</v>
      </c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</row>
    <row r="391" spans="1:35" ht="15.75" customHeight="1" x14ac:dyDescent="0.3">
      <c r="A391" s="31" t="s">
        <v>419</v>
      </c>
      <c r="B391" s="32" t="s">
        <v>46</v>
      </c>
      <c r="C391" s="33">
        <v>39</v>
      </c>
      <c r="D391" s="33">
        <v>0</v>
      </c>
      <c r="E391" s="33">
        <v>0</v>
      </c>
      <c r="F391" s="33">
        <v>226953</v>
      </c>
      <c r="G391" s="33">
        <v>4300</v>
      </c>
      <c r="H391" s="33">
        <v>11848</v>
      </c>
      <c r="I391" s="33">
        <v>5819.3076923076924</v>
      </c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</row>
    <row r="392" spans="1:35" ht="15.75" customHeight="1" x14ac:dyDescent="0.3">
      <c r="A392" s="31" t="s">
        <v>420</v>
      </c>
      <c r="B392" s="32" t="s">
        <v>46</v>
      </c>
      <c r="C392" s="33">
        <v>57</v>
      </c>
      <c r="D392" s="33">
        <v>0</v>
      </c>
      <c r="E392" s="33">
        <v>0</v>
      </c>
      <c r="F392" s="33">
        <v>911215.36</v>
      </c>
      <c r="G392" s="33">
        <v>8946.9599999999991</v>
      </c>
      <c r="H392" s="33">
        <v>34866</v>
      </c>
      <c r="I392" s="33">
        <v>15986.234385964912</v>
      </c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</row>
    <row r="393" spans="1:35" ht="15.75" customHeight="1" x14ac:dyDescent="0.3">
      <c r="A393" s="31" t="s">
        <v>421</v>
      </c>
      <c r="B393" s="32" t="s">
        <v>13</v>
      </c>
      <c r="C393" s="33">
        <v>37</v>
      </c>
      <c r="D393" s="33">
        <v>0</v>
      </c>
      <c r="E393" s="33">
        <v>0</v>
      </c>
      <c r="F393" s="33">
        <v>205509.88</v>
      </c>
      <c r="G393" s="33">
        <v>4422.72</v>
      </c>
      <c r="H393" s="33">
        <v>18796.560000000001</v>
      </c>
      <c r="I393" s="33">
        <v>5554.3210810810815</v>
      </c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</row>
    <row r="394" spans="1:35" ht="15.75" customHeight="1" x14ac:dyDescent="0.3">
      <c r="A394" s="31" t="s">
        <v>422</v>
      </c>
      <c r="B394" s="32" t="s">
        <v>51</v>
      </c>
      <c r="C394" s="33">
        <v>52</v>
      </c>
      <c r="D394" s="33" t="s">
        <v>432</v>
      </c>
      <c r="E394" s="33" t="s">
        <v>42</v>
      </c>
      <c r="F394" s="33">
        <v>968443.89</v>
      </c>
      <c r="G394" s="33">
        <v>13600</v>
      </c>
      <c r="H394" s="33">
        <v>34700</v>
      </c>
      <c r="I394" s="33">
        <v>18623.920961538461</v>
      </c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ht="15.75" customHeight="1" x14ac:dyDescent="0.3">
      <c r="A395" s="31" t="s">
        <v>423</v>
      </c>
      <c r="B395" s="32" t="s">
        <v>46</v>
      </c>
      <c r="C395" s="33">
        <v>45</v>
      </c>
      <c r="D395" s="33"/>
      <c r="E395" s="33"/>
      <c r="F395" s="33">
        <v>293595</v>
      </c>
      <c r="G395" s="33">
        <v>4350</v>
      </c>
      <c r="H395" s="33">
        <v>13050</v>
      </c>
      <c r="I395" s="33">
        <v>6524.333333333333</v>
      </c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</row>
    <row r="396" spans="1:35" ht="15.75" customHeight="1" x14ac:dyDescent="0.3">
      <c r="A396" s="31" t="s">
        <v>424</v>
      </c>
      <c r="B396" s="32" t="s">
        <v>13</v>
      </c>
      <c r="C396" s="33">
        <v>60</v>
      </c>
      <c r="D396" s="33">
        <v>0</v>
      </c>
      <c r="E396" s="33">
        <v>0</v>
      </c>
      <c r="F396" s="33">
        <v>598192.11</v>
      </c>
      <c r="G396" s="33">
        <v>6545.04</v>
      </c>
      <c r="H396" s="33">
        <v>21053.279999999999</v>
      </c>
      <c r="I396" s="33">
        <v>9969.8685000000005</v>
      </c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</row>
    <row r="397" spans="1:35" ht="15.75" customHeight="1" x14ac:dyDescent="0.3">
      <c r="A397" s="31" t="s">
        <v>425</v>
      </c>
      <c r="B397" s="32" t="s">
        <v>15</v>
      </c>
      <c r="C397" s="33">
        <v>52</v>
      </c>
      <c r="D397" s="33">
        <v>0</v>
      </c>
      <c r="E397" s="33">
        <v>0</v>
      </c>
      <c r="F397" s="33">
        <v>317019.49</v>
      </c>
      <c r="G397" s="33">
        <v>4357.3599999999997</v>
      </c>
      <c r="H397" s="33">
        <v>19689.5</v>
      </c>
      <c r="I397" s="33">
        <v>6096.5286538461532</v>
      </c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</row>
    <row r="398" spans="1:35" ht="15.75" customHeight="1" x14ac:dyDescent="0.3">
      <c r="A398" s="31" t="s">
        <v>426</v>
      </c>
      <c r="B398" s="32" t="s">
        <v>46</v>
      </c>
      <c r="C398" s="33">
        <v>38</v>
      </c>
      <c r="D398" s="33">
        <v>0</v>
      </c>
      <c r="E398" s="33">
        <v>0</v>
      </c>
      <c r="F398" s="33">
        <v>222738.19</v>
      </c>
      <c r="G398" s="33">
        <v>4626</v>
      </c>
      <c r="H398" s="33">
        <v>13881</v>
      </c>
      <c r="I398" s="33">
        <v>5861.5313157894734</v>
      </c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</row>
    <row r="399" spans="1:35" ht="15.75" customHeight="1" x14ac:dyDescent="0.3">
      <c r="A399" s="31" t="s">
        <v>427</v>
      </c>
      <c r="B399" s="32" t="s">
        <v>34</v>
      </c>
      <c r="C399" s="33" t="s">
        <v>194</v>
      </c>
      <c r="D399" s="33" t="s">
        <v>194</v>
      </c>
      <c r="E399" s="33" t="s">
        <v>194</v>
      </c>
      <c r="F399" s="33">
        <v>642000</v>
      </c>
      <c r="G399" s="33"/>
      <c r="H399" s="33"/>
      <c r="I399" s="33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</row>
    <row r="400" spans="1:35" ht="15.75" customHeight="1" x14ac:dyDescent="0.3">
      <c r="A400" s="44"/>
      <c r="B400" s="45"/>
      <c r="C400" s="34"/>
      <c r="D400" s="34"/>
      <c r="E400" s="34"/>
      <c r="F400" s="46"/>
      <c r="G400" s="46"/>
      <c r="H400" s="46"/>
      <c r="I400" s="47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</row>
    <row r="401" spans="1:35" ht="15.75" customHeight="1" x14ac:dyDescent="0.3">
      <c r="A401" s="44"/>
      <c r="B401" s="45"/>
      <c r="C401" s="34"/>
      <c r="D401" s="34"/>
      <c r="E401" s="34"/>
      <c r="F401" s="46"/>
      <c r="G401" s="46"/>
      <c r="H401" s="46"/>
      <c r="I401" s="47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</row>
    <row r="402" spans="1:35" ht="15.75" customHeight="1" x14ac:dyDescent="0.3">
      <c r="A402" s="44"/>
      <c r="B402" s="45"/>
      <c r="C402" s="34"/>
      <c r="D402" s="34"/>
      <c r="E402" s="34"/>
      <c r="F402" s="46"/>
      <c r="G402" s="46"/>
      <c r="H402" s="46"/>
      <c r="I402" s="47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</row>
    <row r="403" spans="1:35" ht="15.75" customHeight="1" x14ac:dyDescent="0.3">
      <c r="A403" s="44"/>
      <c r="B403" s="45"/>
      <c r="C403" s="34"/>
      <c r="D403" s="34"/>
      <c r="E403" s="34"/>
      <c r="F403" s="46"/>
      <c r="G403" s="46"/>
      <c r="H403" s="46"/>
      <c r="I403" s="47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</row>
    <row r="404" spans="1:35" ht="15.75" customHeight="1" x14ac:dyDescent="0.3">
      <c r="A404" s="44"/>
      <c r="B404" s="45"/>
      <c r="C404" s="34"/>
      <c r="D404" s="34"/>
      <c r="E404" s="34"/>
      <c r="F404" s="46"/>
      <c r="G404" s="46"/>
      <c r="H404" s="46"/>
      <c r="I404" s="47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</row>
    <row r="405" spans="1:35" ht="15.75" customHeight="1" x14ac:dyDescent="0.3">
      <c r="A405" s="44"/>
      <c r="B405" s="45"/>
      <c r="C405" s="34"/>
      <c r="D405" s="34"/>
      <c r="E405" s="34"/>
      <c r="F405" s="46"/>
      <c r="G405" s="46"/>
      <c r="H405" s="46"/>
      <c r="I405" s="47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</row>
    <row r="406" spans="1:35" ht="15.75" customHeight="1" x14ac:dyDescent="0.3">
      <c r="A406" s="44"/>
      <c r="B406" s="45"/>
      <c r="C406" s="34"/>
      <c r="D406" s="34"/>
      <c r="E406" s="34"/>
      <c r="F406" s="46"/>
      <c r="G406" s="46"/>
      <c r="H406" s="46"/>
      <c r="I406" s="47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</row>
    <row r="407" spans="1:35" ht="15.75" customHeight="1" x14ac:dyDescent="0.3">
      <c r="A407" s="44"/>
      <c r="B407" s="45"/>
      <c r="C407" s="34"/>
      <c r="D407" s="34"/>
      <c r="E407" s="34"/>
      <c r="F407" s="46"/>
      <c r="G407" s="46"/>
      <c r="H407" s="46"/>
      <c r="I407" s="47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</row>
    <row r="408" spans="1:35" ht="15.75" customHeight="1" x14ac:dyDescent="0.3">
      <c r="A408" s="44"/>
      <c r="B408" s="45"/>
      <c r="C408" s="34"/>
      <c r="D408" s="34"/>
      <c r="E408" s="34"/>
      <c r="F408" s="46"/>
      <c r="G408" s="46"/>
      <c r="H408" s="46"/>
      <c r="I408" s="47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</row>
    <row r="409" spans="1:35" ht="15.75" customHeight="1" x14ac:dyDescent="0.3">
      <c r="A409" s="44"/>
      <c r="B409" s="45"/>
      <c r="C409" s="34"/>
      <c r="D409" s="34"/>
      <c r="E409" s="34"/>
      <c r="F409" s="46"/>
      <c r="G409" s="46"/>
      <c r="H409" s="46"/>
      <c r="I409" s="47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</row>
    <row r="410" spans="1:35" ht="15.75" customHeight="1" x14ac:dyDescent="0.3">
      <c r="A410" s="44"/>
      <c r="B410" s="45"/>
      <c r="C410" s="34"/>
      <c r="D410" s="34"/>
      <c r="E410" s="34"/>
      <c r="F410" s="46"/>
      <c r="G410" s="46"/>
      <c r="H410" s="46"/>
      <c r="I410" s="47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</row>
    <row r="411" spans="1:35" ht="15.75" customHeight="1" x14ac:dyDescent="0.3">
      <c r="A411" s="44"/>
      <c r="B411" s="45"/>
      <c r="C411" s="34"/>
      <c r="D411" s="34"/>
      <c r="E411" s="34"/>
      <c r="F411" s="46"/>
      <c r="G411" s="46"/>
      <c r="H411" s="46"/>
      <c r="I411" s="47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</row>
    <row r="412" spans="1:35" ht="15.75" customHeight="1" x14ac:dyDescent="0.3">
      <c r="A412" s="44"/>
      <c r="B412" s="45"/>
      <c r="C412" s="34"/>
      <c r="D412" s="34"/>
      <c r="E412" s="34"/>
      <c r="F412" s="46"/>
      <c r="G412" s="46"/>
      <c r="H412" s="46"/>
      <c r="I412" s="47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</row>
    <row r="413" spans="1:35" ht="15.75" customHeight="1" x14ac:dyDescent="0.3">
      <c r="A413" s="44"/>
      <c r="B413" s="45"/>
      <c r="C413" s="34"/>
      <c r="D413" s="34"/>
      <c r="E413" s="34"/>
      <c r="F413" s="46"/>
      <c r="G413" s="46"/>
      <c r="H413" s="46"/>
      <c r="I413" s="47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</row>
    <row r="414" spans="1:35" ht="15.75" customHeight="1" x14ac:dyDescent="0.3">
      <c r="A414" s="44"/>
      <c r="B414" s="45"/>
      <c r="C414" s="34"/>
      <c r="D414" s="34"/>
      <c r="E414" s="34"/>
      <c r="F414" s="46"/>
      <c r="G414" s="46"/>
      <c r="H414" s="46"/>
      <c r="I414" s="47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</row>
    <row r="415" spans="1:35" ht="15.75" customHeight="1" x14ac:dyDescent="0.3">
      <c r="A415" s="44"/>
      <c r="B415" s="45"/>
      <c r="C415" s="34"/>
      <c r="D415" s="34"/>
      <c r="E415" s="34"/>
      <c r="F415" s="46"/>
      <c r="G415" s="46"/>
      <c r="H415" s="46"/>
      <c r="I415" s="47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</row>
    <row r="416" spans="1:35" ht="15.75" customHeight="1" x14ac:dyDescent="0.3">
      <c r="A416" s="44"/>
      <c r="B416" s="45"/>
      <c r="C416" s="34"/>
      <c r="D416" s="34"/>
      <c r="E416" s="34"/>
      <c r="F416" s="46"/>
      <c r="G416" s="46"/>
      <c r="H416" s="46"/>
      <c r="I416" s="47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</row>
    <row r="417" spans="1:35" ht="15.75" customHeight="1" x14ac:dyDescent="0.3">
      <c r="A417" s="44"/>
      <c r="B417" s="45"/>
      <c r="C417" s="34"/>
      <c r="D417" s="34"/>
      <c r="E417" s="34"/>
      <c r="F417" s="46"/>
      <c r="G417" s="46"/>
      <c r="H417" s="46"/>
      <c r="I417" s="47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</row>
    <row r="418" spans="1:35" ht="15.75" customHeight="1" x14ac:dyDescent="0.3">
      <c r="A418" s="44"/>
      <c r="B418" s="45"/>
      <c r="C418" s="34"/>
      <c r="D418" s="34"/>
      <c r="E418" s="34"/>
      <c r="F418" s="46"/>
      <c r="G418" s="46"/>
      <c r="H418" s="46"/>
      <c r="I418" s="47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</row>
    <row r="419" spans="1:35" ht="15.75" customHeight="1" x14ac:dyDescent="0.3">
      <c r="A419" s="44"/>
      <c r="B419" s="45"/>
      <c r="C419" s="34"/>
      <c r="D419" s="34"/>
      <c r="E419" s="34"/>
      <c r="F419" s="46"/>
      <c r="G419" s="46"/>
      <c r="H419" s="46"/>
      <c r="I419" s="47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</row>
    <row r="420" spans="1:35" ht="15.75" customHeight="1" x14ac:dyDescent="0.3">
      <c r="A420" s="44"/>
      <c r="B420" s="45"/>
      <c r="C420" s="34"/>
      <c r="D420" s="34"/>
      <c r="E420" s="34"/>
      <c r="F420" s="46"/>
      <c r="G420" s="46"/>
      <c r="H420" s="46"/>
      <c r="I420" s="47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</row>
    <row r="421" spans="1:35" ht="15.75" customHeight="1" x14ac:dyDescent="0.3">
      <c r="A421" s="44"/>
      <c r="B421" s="45"/>
      <c r="C421" s="34"/>
      <c r="D421" s="34"/>
      <c r="E421" s="34"/>
      <c r="F421" s="46"/>
      <c r="G421" s="46"/>
      <c r="H421" s="46"/>
      <c r="I421" s="47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</row>
    <row r="422" spans="1:35" ht="15.75" customHeight="1" x14ac:dyDescent="0.3">
      <c r="A422" s="44"/>
      <c r="B422" s="45"/>
      <c r="C422" s="34"/>
      <c r="D422" s="34"/>
      <c r="E422" s="34"/>
      <c r="F422" s="46"/>
      <c r="G422" s="46"/>
      <c r="H422" s="46"/>
      <c r="I422" s="47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</row>
    <row r="423" spans="1:35" ht="15.75" customHeight="1" x14ac:dyDescent="0.3">
      <c r="A423" s="44"/>
      <c r="B423" s="45"/>
      <c r="C423" s="34"/>
      <c r="D423" s="34"/>
      <c r="E423" s="34"/>
      <c r="F423" s="46"/>
      <c r="G423" s="46"/>
      <c r="H423" s="46"/>
      <c r="I423" s="47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</row>
    <row r="424" spans="1:35" ht="15.75" customHeight="1" x14ac:dyDescent="0.3">
      <c r="A424" s="44"/>
      <c r="B424" s="45"/>
      <c r="C424" s="34"/>
      <c r="D424" s="34"/>
      <c r="E424" s="34"/>
      <c r="F424" s="46"/>
      <c r="G424" s="46"/>
      <c r="H424" s="46"/>
      <c r="I424" s="47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</row>
    <row r="425" spans="1:35" ht="15.75" customHeight="1" x14ac:dyDescent="0.3">
      <c r="A425" s="44"/>
      <c r="B425" s="45"/>
      <c r="C425" s="34"/>
      <c r="D425" s="34"/>
      <c r="E425" s="34"/>
      <c r="F425" s="46"/>
      <c r="G425" s="46"/>
      <c r="H425" s="46"/>
      <c r="I425" s="47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</row>
    <row r="426" spans="1:35" ht="15.75" customHeight="1" x14ac:dyDescent="0.3">
      <c r="A426" s="44"/>
      <c r="B426" s="45"/>
      <c r="C426" s="34"/>
      <c r="D426" s="34"/>
      <c r="E426" s="34"/>
      <c r="F426" s="46"/>
      <c r="G426" s="46"/>
      <c r="H426" s="46"/>
      <c r="I426" s="47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</row>
    <row r="427" spans="1:35" ht="15.75" customHeight="1" x14ac:dyDescent="0.3">
      <c r="A427" s="44"/>
      <c r="B427" s="45"/>
      <c r="C427" s="34"/>
      <c r="D427" s="34"/>
      <c r="E427" s="34"/>
      <c r="F427" s="46"/>
      <c r="G427" s="46"/>
      <c r="H427" s="46"/>
      <c r="I427" s="47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</row>
    <row r="428" spans="1:35" ht="15.75" customHeight="1" x14ac:dyDescent="0.3">
      <c r="A428" s="44"/>
      <c r="B428" s="45"/>
      <c r="C428" s="34"/>
      <c r="D428" s="34"/>
      <c r="E428" s="34"/>
      <c r="F428" s="46"/>
      <c r="G428" s="46"/>
      <c r="H428" s="46"/>
      <c r="I428" s="47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</row>
    <row r="429" spans="1:35" ht="15.75" customHeight="1" x14ac:dyDescent="0.3">
      <c r="A429" s="44"/>
      <c r="B429" s="45"/>
      <c r="C429" s="34"/>
      <c r="D429" s="34"/>
      <c r="E429" s="34"/>
      <c r="F429" s="46"/>
      <c r="G429" s="46"/>
      <c r="H429" s="46"/>
      <c r="I429" s="47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</row>
    <row r="430" spans="1:35" ht="15.75" customHeight="1" x14ac:dyDescent="0.3">
      <c r="A430" s="44"/>
      <c r="B430" s="45"/>
      <c r="C430" s="34"/>
      <c r="D430" s="34"/>
      <c r="E430" s="34"/>
      <c r="F430" s="46"/>
      <c r="G430" s="46"/>
      <c r="H430" s="46"/>
      <c r="I430" s="47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</row>
    <row r="431" spans="1:35" ht="15.75" customHeight="1" x14ac:dyDescent="0.3">
      <c r="A431" s="44"/>
      <c r="B431" s="45"/>
      <c r="C431" s="34"/>
      <c r="D431" s="34"/>
      <c r="E431" s="34"/>
      <c r="F431" s="46"/>
      <c r="G431" s="46"/>
      <c r="H431" s="46"/>
      <c r="I431" s="47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</row>
    <row r="432" spans="1:35" ht="15.75" customHeight="1" x14ac:dyDescent="0.3">
      <c r="A432" s="44"/>
      <c r="B432" s="45"/>
      <c r="C432" s="34"/>
      <c r="D432" s="34"/>
      <c r="E432" s="34"/>
      <c r="F432" s="46"/>
      <c r="G432" s="46"/>
      <c r="H432" s="46"/>
      <c r="I432" s="47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</row>
    <row r="433" spans="1:35" ht="15.75" customHeight="1" x14ac:dyDescent="0.3">
      <c r="A433" s="44"/>
      <c r="B433" s="45"/>
      <c r="C433" s="34"/>
      <c r="D433" s="34"/>
      <c r="E433" s="34"/>
      <c r="F433" s="46"/>
      <c r="G433" s="46"/>
      <c r="H433" s="46"/>
      <c r="I433" s="47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</row>
    <row r="434" spans="1:35" ht="15.75" customHeight="1" x14ac:dyDescent="0.3">
      <c r="A434" s="44"/>
      <c r="B434" s="45"/>
      <c r="C434" s="34"/>
      <c r="D434" s="34"/>
      <c r="E434" s="34"/>
      <c r="F434" s="46"/>
      <c r="G434" s="46"/>
      <c r="H434" s="46"/>
      <c r="I434" s="47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</row>
    <row r="435" spans="1:35" ht="15.75" customHeight="1" x14ac:dyDescent="0.3">
      <c r="A435" s="44"/>
      <c r="B435" s="45"/>
      <c r="C435" s="34"/>
      <c r="D435" s="34"/>
      <c r="E435" s="34"/>
      <c r="F435" s="46"/>
      <c r="G435" s="46"/>
      <c r="H435" s="46"/>
      <c r="I435" s="47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</row>
    <row r="436" spans="1:35" ht="15.75" customHeight="1" x14ac:dyDescent="0.3">
      <c r="A436" s="44"/>
      <c r="B436" s="45"/>
      <c r="C436" s="34"/>
      <c r="D436" s="34"/>
      <c r="E436" s="34"/>
      <c r="F436" s="46"/>
      <c r="G436" s="46"/>
      <c r="H436" s="46"/>
      <c r="I436" s="47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</row>
    <row r="437" spans="1:35" ht="15.75" customHeight="1" x14ac:dyDescent="0.3">
      <c r="A437" s="44"/>
      <c r="B437" s="45"/>
      <c r="C437" s="34"/>
      <c r="D437" s="34"/>
      <c r="E437" s="34"/>
      <c r="F437" s="46"/>
      <c r="G437" s="46"/>
      <c r="H437" s="46"/>
      <c r="I437" s="47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</row>
    <row r="438" spans="1:35" ht="15.75" customHeight="1" x14ac:dyDescent="0.3">
      <c r="A438" s="44"/>
      <c r="B438" s="45"/>
      <c r="C438" s="34"/>
      <c r="D438" s="34"/>
      <c r="E438" s="34"/>
      <c r="F438" s="46"/>
      <c r="G438" s="46"/>
      <c r="H438" s="46"/>
      <c r="I438" s="47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</row>
    <row r="439" spans="1:35" ht="15.75" customHeight="1" x14ac:dyDescent="0.3">
      <c r="A439" s="44"/>
      <c r="B439" s="45"/>
      <c r="C439" s="34"/>
      <c r="D439" s="34"/>
      <c r="E439" s="34"/>
      <c r="F439" s="46"/>
      <c r="G439" s="46"/>
      <c r="H439" s="46"/>
      <c r="I439" s="47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</row>
    <row r="440" spans="1:35" ht="15.75" customHeight="1" x14ac:dyDescent="0.3">
      <c r="A440" s="44"/>
      <c r="B440" s="45"/>
      <c r="C440" s="34"/>
      <c r="D440" s="34"/>
      <c r="E440" s="34"/>
      <c r="F440" s="46"/>
      <c r="G440" s="46"/>
      <c r="H440" s="46"/>
      <c r="I440" s="47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</row>
    <row r="441" spans="1:35" ht="15.75" customHeight="1" x14ac:dyDescent="0.3">
      <c r="A441" s="44"/>
      <c r="B441" s="45"/>
      <c r="C441" s="34"/>
      <c r="D441" s="34"/>
      <c r="E441" s="34"/>
      <c r="F441" s="46"/>
      <c r="G441" s="46"/>
      <c r="H441" s="46"/>
      <c r="I441" s="47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</row>
    <row r="442" spans="1:35" ht="15.75" customHeight="1" x14ac:dyDescent="0.3">
      <c r="A442" s="44"/>
      <c r="B442" s="45"/>
      <c r="C442" s="34"/>
      <c r="D442" s="34"/>
      <c r="E442" s="34"/>
      <c r="F442" s="46"/>
      <c r="G442" s="46"/>
      <c r="H442" s="46"/>
      <c r="I442" s="47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</row>
    <row r="443" spans="1:35" ht="15.75" customHeight="1" x14ac:dyDescent="0.3">
      <c r="A443" s="44"/>
      <c r="B443" s="45"/>
      <c r="C443" s="34"/>
      <c r="D443" s="34"/>
      <c r="E443" s="34"/>
      <c r="F443" s="46"/>
      <c r="G443" s="46"/>
      <c r="H443" s="46"/>
      <c r="I443" s="47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</row>
    <row r="444" spans="1:35" ht="15.75" customHeight="1" x14ac:dyDescent="0.3">
      <c r="A444" s="44"/>
      <c r="B444" s="45"/>
      <c r="C444" s="34"/>
      <c r="D444" s="34"/>
      <c r="E444" s="34"/>
      <c r="F444" s="46"/>
      <c r="G444" s="46"/>
      <c r="H444" s="46"/>
      <c r="I444" s="47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</row>
    <row r="445" spans="1:35" ht="15.75" customHeight="1" x14ac:dyDescent="0.3">
      <c r="A445" s="44"/>
      <c r="B445" s="45"/>
      <c r="C445" s="34"/>
      <c r="D445" s="34"/>
      <c r="E445" s="34"/>
      <c r="F445" s="46"/>
      <c r="G445" s="46"/>
      <c r="H445" s="46"/>
      <c r="I445" s="47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</row>
    <row r="446" spans="1:35" ht="15.75" customHeight="1" x14ac:dyDescent="0.3">
      <c r="A446" s="44"/>
      <c r="B446" s="45"/>
      <c r="C446" s="34"/>
      <c r="D446" s="34"/>
      <c r="E446" s="34"/>
      <c r="F446" s="46"/>
      <c r="G446" s="46"/>
      <c r="H446" s="46"/>
      <c r="I446" s="47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</row>
    <row r="447" spans="1:35" ht="15.75" customHeight="1" x14ac:dyDescent="0.3">
      <c r="A447" s="44"/>
      <c r="B447" s="45"/>
      <c r="C447" s="34"/>
      <c r="D447" s="34"/>
      <c r="E447" s="34"/>
      <c r="F447" s="46"/>
      <c r="G447" s="46"/>
      <c r="H447" s="46"/>
      <c r="I447" s="47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</row>
    <row r="448" spans="1:35" ht="15.75" customHeight="1" x14ac:dyDescent="0.3">
      <c r="A448" s="44"/>
      <c r="B448" s="45"/>
      <c r="C448" s="34"/>
      <c r="D448" s="34"/>
      <c r="E448" s="34"/>
      <c r="F448" s="46"/>
      <c r="G448" s="46"/>
      <c r="H448" s="46"/>
      <c r="I448" s="47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</row>
    <row r="449" spans="1:35" ht="15.75" customHeight="1" x14ac:dyDescent="0.3">
      <c r="A449" s="44"/>
      <c r="B449" s="45"/>
      <c r="C449" s="34"/>
      <c r="D449" s="34"/>
      <c r="E449" s="34"/>
      <c r="F449" s="46"/>
      <c r="G449" s="46"/>
      <c r="H449" s="46"/>
      <c r="I449" s="47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</row>
    <row r="450" spans="1:35" ht="15.75" customHeight="1" x14ac:dyDescent="0.3">
      <c r="A450" s="44"/>
      <c r="B450" s="45"/>
      <c r="C450" s="34"/>
      <c r="D450" s="34"/>
      <c r="E450" s="34"/>
      <c r="F450" s="46"/>
      <c r="G450" s="46"/>
      <c r="H450" s="46"/>
      <c r="I450" s="47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</row>
    <row r="451" spans="1:35" ht="15.75" customHeight="1" x14ac:dyDescent="0.3">
      <c r="A451" s="44"/>
      <c r="B451" s="45"/>
      <c r="C451" s="34"/>
      <c r="D451" s="34"/>
      <c r="E451" s="34"/>
      <c r="F451" s="46"/>
      <c r="G451" s="46"/>
      <c r="H451" s="46"/>
      <c r="I451" s="47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</row>
    <row r="452" spans="1:35" ht="15.75" customHeight="1" x14ac:dyDescent="0.3">
      <c r="A452" s="44"/>
      <c r="B452" s="45"/>
      <c r="C452" s="34"/>
      <c r="D452" s="34"/>
      <c r="E452" s="34"/>
      <c r="F452" s="46"/>
      <c r="G452" s="46"/>
      <c r="H452" s="46"/>
      <c r="I452" s="47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</row>
    <row r="453" spans="1:35" ht="15.75" customHeight="1" x14ac:dyDescent="0.3">
      <c r="A453" s="44"/>
      <c r="B453" s="45"/>
      <c r="C453" s="34"/>
      <c r="D453" s="34"/>
      <c r="E453" s="34"/>
      <c r="F453" s="46"/>
      <c r="G453" s="46"/>
      <c r="H453" s="46"/>
      <c r="I453" s="47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</row>
    <row r="454" spans="1:35" ht="15.75" customHeight="1" x14ac:dyDescent="0.3">
      <c r="A454" s="44"/>
      <c r="B454" s="45"/>
      <c r="C454" s="34"/>
      <c r="D454" s="34"/>
      <c r="E454" s="34"/>
      <c r="F454" s="46"/>
      <c r="G454" s="46"/>
      <c r="H454" s="46"/>
      <c r="I454" s="47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</row>
    <row r="455" spans="1:35" ht="15.75" customHeight="1" x14ac:dyDescent="0.3">
      <c r="A455" s="44"/>
      <c r="B455" s="45"/>
      <c r="C455" s="34"/>
      <c r="D455" s="34"/>
      <c r="E455" s="34"/>
      <c r="F455" s="46"/>
      <c r="G455" s="46"/>
      <c r="H455" s="46"/>
      <c r="I455" s="47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</row>
    <row r="456" spans="1:35" ht="15.75" customHeight="1" x14ac:dyDescent="0.3">
      <c r="A456" s="44"/>
      <c r="B456" s="45"/>
      <c r="C456" s="34"/>
      <c r="D456" s="34"/>
      <c r="E456" s="34"/>
      <c r="F456" s="46"/>
      <c r="G456" s="46"/>
      <c r="H456" s="46"/>
      <c r="I456" s="47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</row>
    <row r="457" spans="1:35" ht="15.75" customHeight="1" x14ac:dyDescent="0.3">
      <c r="A457" s="44"/>
      <c r="B457" s="45"/>
      <c r="C457" s="34"/>
      <c r="D457" s="34"/>
      <c r="E457" s="34"/>
      <c r="F457" s="46"/>
      <c r="G457" s="46"/>
      <c r="H457" s="46"/>
      <c r="I457" s="47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ht="15.75" customHeight="1" x14ac:dyDescent="0.3">
      <c r="A458" s="44"/>
      <c r="B458" s="45"/>
      <c r="C458" s="34"/>
      <c r="D458" s="34"/>
      <c r="E458" s="34"/>
      <c r="F458" s="46"/>
      <c r="G458" s="46"/>
      <c r="H458" s="46"/>
      <c r="I458" s="47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</row>
    <row r="459" spans="1:35" ht="15.75" customHeight="1" x14ac:dyDescent="0.3">
      <c r="A459" s="44"/>
      <c r="B459" s="45"/>
      <c r="C459" s="34"/>
      <c r="D459" s="34"/>
      <c r="E459" s="34"/>
      <c r="F459" s="46"/>
      <c r="G459" s="46"/>
      <c r="H459" s="46"/>
      <c r="I459" s="47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</row>
    <row r="460" spans="1:35" ht="15.75" customHeight="1" x14ac:dyDescent="0.3">
      <c r="A460" s="44"/>
      <c r="B460" s="45"/>
      <c r="C460" s="34"/>
      <c r="D460" s="34"/>
      <c r="E460" s="34"/>
      <c r="F460" s="46"/>
      <c r="G460" s="46"/>
      <c r="H460" s="46"/>
      <c r="I460" s="47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</row>
    <row r="461" spans="1:35" ht="15.75" customHeight="1" x14ac:dyDescent="0.3">
      <c r="A461" s="44"/>
      <c r="B461" s="45"/>
      <c r="C461" s="34"/>
      <c r="D461" s="34"/>
      <c r="E461" s="34"/>
      <c r="F461" s="46"/>
      <c r="G461" s="46"/>
      <c r="H461" s="46"/>
      <c r="I461" s="47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</row>
    <row r="462" spans="1:35" ht="15.75" customHeight="1" x14ac:dyDescent="0.3">
      <c r="A462" s="44"/>
      <c r="B462" s="45"/>
      <c r="C462" s="34"/>
      <c r="D462" s="34"/>
      <c r="E462" s="34"/>
      <c r="F462" s="46"/>
      <c r="G462" s="46"/>
      <c r="H462" s="46"/>
      <c r="I462" s="47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</row>
    <row r="463" spans="1:35" ht="15.75" customHeight="1" x14ac:dyDescent="0.3">
      <c r="A463" s="44"/>
      <c r="B463" s="45"/>
      <c r="C463" s="34"/>
      <c r="D463" s="34"/>
      <c r="E463" s="34"/>
      <c r="F463" s="46"/>
      <c r="G463" s="46"/>
      <c r="H463" s="46"/>
      <c r="I463" s="47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</row>
    <row r="464" spans="1:35" ht="15.75" customHeight="1" x14ac:dyDescent="0.3">
      <c r="A464" s="44"/>
      <c r="B464" s="45"/>
      <c r="C464" s="34"/>
      <c r="D464" s="34"/>
      <c r="E464" s="34"/>
      <c r="F464" s="46"/>
      <c r="G464" s="46"/>
      <c r="H464" s="46"/>
      <c r="I464" s="47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</row>
    <row r="465" spans="1:35" ht="15.75" customHeight="1" x14ac:dyDescent="0.3">
      <c r="A465" s="44"/>
      <c r="B465" s="45"/>
      <c r="C465" s="34"/>
      <c r="D465" s="34"/>
      <c r="E465" s="34"/>
      <c r="F465" s="46"/>
      <c r="G465" s="46"/>
      <c r="H465" s="46"/>
      <c r="I465" s="47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</row>
    <row r="466" spans="1:35" ht="15.75" customHeight="1" x14ac:dyDescent="0.3">
      <c r="A466" s="44"/>
      <c r="B466" s="45"/>
      <c r="C466" s="34"/>
      <c r="D466" s="34"/>
      <c r="E466" s="34"/>
      <c r="F466" s="46"/>
      <c r="G466" s="46"/>
      <c r="H466" s="46"/>
      <c r="I466" s="47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</row>
    <row r="467" spans="1:35" ht="15.75" customHeight="1" x14ac:dyDescent="0.3">
      <c r="A467" s="44"/>
      <c r="B467" s="45"/>
      <c r="C467" s="34"/>
      <c r="D467" s="34"/>
      <c r="E467" s="34"/>
      <c r="F467" s="46"/>
      <c r="G467" s="46"/>
      <c r="H467" s="46"/>
      <c r="I467" s="47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</row>
    <row r="468" spans="1:35" ht="15.75" customHeight="1" x14ac:dyDescent="0.3">
      <c r="A468" s="44"/>
      <c r="B468" s="45"/>
      <c r="C468" s="34"/>
      <c r="D468" s="34"/>
      <c r="E468" s="34"/>
      <c r="F468" s="46"/>
      <c r="G468" s="46"/>
      <c r="H468" s="46"/>
      <c r="I468" s="47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</row>
    <row r="469" spans="1:35" ht="15.75" customHeight="1" x14ac:dyDescent="0.3">
      <c r="A469" s="44"/>
      <c r="B469" s="45"/>
      <c r="C469" s="34"/>
      <c r="D469" s="34"/>
      <c r="E469" s="34"/>
      <c r="F469" s="46"/>
      <c r="G469" s="46"/>
      <c r="H469" s="46"/>
      <c r="I469" s="47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</row>
    <row r="470" spans="1:35" ht="15.75" customHeight="1" x14ac:dyDescent="0.3">
      <c r="A470" s="44"/>
      <c r="B470" s="45"/>
      <c r="C470" s="34"/>
      <c r="D470" s="34"/>
      <c r="E470" s="34"/>
      <c r="F470" s="46"/>
      <c r="G470" s="46"/>
      <c r="H470" s="46"/>
      <c r="I470" s="47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</row>
    <row r="471" spans="1:35" ht="15.75" customHeight="1" x14ac:dyDescent="0.3">
      <c r="A471" s="44"/>
      <c r="B471" s="45"/>
      <c r="C471" s="34"/>
      <c r="D471" s="34"/>
      <c r="E471" s="34"/>
      <c r="F471" s="46"/>
      <c r="G471" s="46"/>
      <c r="H471" s="46"/>
      <c r="I471" s="47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</row>
    <row r="472" spans="1:35" ht="15.75" customHeight="1" x14ac:dyDescent="0.3">
      <c r="A472" s="44"/>
      <c r="B472" s="45"/>
      <c r="C472" s="34"/>
      <c r="D472" s="34"/>
      <c r="E472" s="34"/>
      <c r="F472" s="46"/>
      <c r="G472" s="46"/>
      <c r="H472" s="46"/>
      <c r="I472" s="47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</row>
    <row r="473" spans="1:35" ht="15.75" customHeight="1" x14ac:dyDescent="0.3">
      <c r="A473" s="44"/>
      <c r="B473" s="45"/>
      <c r="C473" s="34"/>
      <c r="D473" s="34"/>
      <c r="E473" s="34"/>
      <c r="F473" s="46"/>
      <c r="G473" s="46"/>
      <c r="H473" s="46"/>
      <c r="I473" s="47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</row>
    <row r="474" spans="1:35" ht="15.75" customHeight="1" x14ac:dyDescent="0.3">
      <c r="A474" s="44"/>
      <c r="B474" s="45"/>
      <c r="C474" s="34"/>
      <c r="D474" s="34"/>
      <c r="E474" s="34"/>
      <c r="F474" s="46"/>
      <c r="G474" s="46"/>
      <c r="H474" s="46"/>
      <c r="I474" s="47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</row>
    <row r="475" spans="1:35" ht="15.75" customHeight="1" x14ac:dyDescent="0.3">
      <c r="A475" s="44"/>
      <c r="B475" s="45"/>
      <c r="C475" s="34"/>
      <c r="D475" s="34"/>
      <c r="E475" s="34"/>
      <c r="F475" s="46"/>
      <c r="G475" s="46"/>
      <c r="H475" s="46"/>
      <c r="I475" s="47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</row>
    <row r="476" spans="1:35" ht="15.75" customHeight="1" x14ac:dyDescent="0.3">
      <c r="A476" s="44"/>
      <c r="B476" s="45"/>
      <c r="C476" s="34"/>
      <c r="D476" s="34"/>
      <c r="E476" s="34"/>
      <c r="F476" s="46"/>
      <c r="G476" s="46"/>
      <c r="H476" s="46"/>
      <c r="I476" s="47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</row>
    <row r="477" spans="1:35" ht="15.75" customHeight="1" x14ac:dyDescent="0.3">
      <c r="A477" s="44"/>
      <c r="B477" s="45"/>
      <c r="C477" s="34"/>
      <c r="D477" s="34"/>
      <c r="E477" s="34"/>
      <c r="F477" s="46"/>
      <c r="G477" s="46"/>
      <c r="H477" s="46"/>
      <c r="I477" s="47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</row>
    <row r="478" spans="1:35" ht="15.75" customHeight="1" x14ac:dyDescent="0.3">
      <c r="A478" s="44"/>
      <c r="B478" s="45"/>
      <c r="C478" s="34"/>
      <c r="D478" s="34"/>
      <c r="E478" s="34"/>
      <c r="F478" s="46"/>
      <c r="G478" s="46"/>
      <c r="H478" s="46"/>
      <c r="I478" s="47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</row>
    <row r="479" spans="1:35" ht="15.75" customHeight="1" x14ac:dyDescent="0.3">
      <c r="A479" s="44"/>
      <c r="B479" s="45"/>
      <c r="C479" s="34"/>
      <c r="D479" s="34"/>
      <c r="E479" s="34"/>
      <c r="F479" s="46"/>
      <c r="G479" s="46"/>
      <c r="H479" s="46"/>
      <c r="I479" s="47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</row>
    <row r="480" spans="1:35" ht="15.75" customHeight="1" x14ac:dyDescent="0.3">
      <c r="A480" s="44"/>
      <c r="B480" s="45"/>
      <c r="C480" s="34"/>
      <c r="D480" s="34"/>
      <c r="E480" s="34"/>
      <c r="F480" s="46"/>
      <c r="G480" s="46"/>
      <c r="H480" s="46"/>
      <c r="I480" s="47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</row>
    <row r="481" spans="1:35" ht="15.75" customHeight="1" x14ac:dyDescent="0.3">
      <c r="A481" s="44"/>
      <c r="B481" s="45"/>
      <c r="C481" s="34"/>
      <c r="D481" s="34"/>
      <c r="E481" s="34"/>
      <c r="F481" s="46"/>
      <c r="G481" s="46"/>
      <c r="H481" s="46"/>
      <c r="I481" s="47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</row>
    <row r="482" spans="1:35" ht="15.75" customHeight="1" x14ac:dyDescent="0.3">
      <c r="A482" s="44"/>
      <c r="B482" s="45"/>
      <c r="C482" s="34"/>
      <c r="D482" s="34"/>
      <c r="E482" s="34"/>
      <c r="F482" s="46"/>
      <c r="G482" s="46"/>
      <c r="H482" s="46"/>
      <c r="I482" s="47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</row>
    <row r="483" spans="1:35" ht="15.75" customHeight="1" x14ac:dyDescent="0.3">
      <c r="A483" s="44"/>
      <c r="B483" s="45"/>
      <c r="C483" s="34"/>
      <c r="D483" s="34"/>
      <c r="E483" s="34"/>
      <c r="F483" s="46"/>
      <c r="G483" s="46"/>
      <c r="H483" s="46"/>
      <c r="I483" s="47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</row>
    <row r="484" spans="1:35" ht="15.75" customHeight="1" x14ac:dyDescent="0.3">
      <c r="A484" s="44"/>
      <c r="B484" s="45"/>
      <c r="C484" s="34"/>
      <c r="D484" s="34"/>
      <c r="E484" s="34"/>
      <c r="F484" s="46"/>
      <c r="G484" s="46"/>
      <c r="H484" s="46"/>
      <c r="I484" s="47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</row>
    <row r="485" spans="1:35" ht="15.75" customHeight="1" x14ac:dyDescent="0.3">
      <c r="A485" s="44"/>
      <c r="B485" s="45"/>
      <c r="C485" s="34"/>
      <c r="D485" s="34"/>
      <c r="E485" s="34"/>
      <c r="F485" s="46"/>
      <c r="G485" s="46"/>
      <c r="H485" s="46"/>
      <c r="I485" s="47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</row>
    <row r="486" spans="1:35" ht="15.75" customHeight="1" x14ac:dyDescent="0.3">
      <c r="A486" s="44"/>
      <c r="B486" s="45"/>
      <c r="C486" s="34"/>
      <c r="D486" s="34"/>
      <c r="E486" s="34"/>
      <c r="F486" s="46"/>
      <c r="G486" s="46"/>
      <c r="H486" s="46"/>
      <c r="I486" s="47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</row>
    <row r="487" spans="1:35" ht="15.75" customHeight="1" x14ac:dyDescent="0.3">
      <c r="A487" s="44"/>
      <c r="B487" s="45"/>
      <c r="C487" s="34"/>
      <c r="D487" s="34"/>
      <c r="E487" s="34"/>
      <c r="F487" s="46"/>
      <c r="G487" s="46"/>
      <c r="H487" s="46"/>
      <c r="I487" s="47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</row>
    <row r="488" spans="1:35" ht="15.75" customHeight="1" x14ac:dyDescent="0.3">
      <c r="A488" s="44"/>
      <c r="B488" s="45"/>
      <c r="C488" s="34"/>
      <c r="D488" s="34"/>
      <c r="E488" s="34"/>
      <c r="F488" s="46"/>
      <c r="G488" s="46"/>
      <c r="H488" s="46"/>
      <c r="I488" s="47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</row>
    <row r="489" spans="1:35" ht="15.75" customHeight="1" x14ac:dyDescent="0.3">
      <c r="A489" s="44"/>
      <c r="B489" s="45"/>
      <c r="C489" s="34"/>
      <c r="D489" s="34"/>
      <c r="E489" s="34"/>
      <c r="F489" s="46"/>
      <c r="G489" s="46"/>
      <c r="H489" s="46"/>
      <c r="I489" s="47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</row>
    <row r="490" spans="1:35" ht="15.75" customHeight="1" x14ac:dyDescent="0.3">
      <c r="A490" s="44"/>
      <c r="B490" s="45"/>
      <c r="C490" s="34"/>
      <c r="D490" s="34"/>
      <c r="E490" s="34"/>
      <c r="F490" s="46"/>
      <c r="G490" s="46"/>
      <c r="H490" s="46"/>
      <c r="I490" s="47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</row>
    <row r="491" spans="1:35" ht="15.75" customHeight="1" x14ac:dyDescent="0.3">
      <c r="A491" s="44"/>
      <c r="B491" s="45"/>
      <c r="C491" s="34"/>
      <c r="D491" s="34"/>
      <c r="E491" s="34"/>
      <c r="F491" s="46"/>
      <c r="G491" s="46"/>
      <c r="H491" s="46"/>
      <c r="I491" s="47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</row>
    <row r="492" spans="1:35" ht="15.75" customHeight="1" x14ac:dyDescent="0.3">
      <c r="A492" s="44"/>
      <c r="B492" s="45"/>
      <c r="C492" s="34"/>
      <c r="D492" s="34"/>
      <c r="E492" s="34"/>
      <c r="F492" s="46"/>
      <c r="G492" s="46"/>
      <c r="H492" s="46"/>
      <c r="I492" s="47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</row>
    <row r="493" spans="1:35" ht="15.75" customHeight="1" x14ac:dyDescent="0.3">
      <c r="A493" s="44"/>
      <c r="B493" s="45"/>
      <c r="C493" s="34"/>
      <c r="D493" s="34"/>
      <c r="E493" s="34"/>
      <c r="F493" s="46"/>
      <c r="G493" s="46"/>
      <c r="H493" s="46"/>
      <c r="I493" s="47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</row>
    <row r="494" spans="1:35" ht="15.75" customHeight="1" x14ac:dyDescent="0.3">
      <c r="A494" s="44"/>
      <c r="B494" s="45"/>
      <c r="C494" s="34"/>
      <c r="D494" s="34"/>
      <c r="E494" s="34"/>
      <c r="F494" s="46"/>
      <c r="G494" s="46"/>
      <c r="H494" s="46"/>
      <c r="I494" s="47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</row>
    <row r="495" spans="1:35" ht="15.75" customHeight="1" x14ac:dyDescent="0.3">
      <c r="A495" s="44"/>
      <c r="B495" s="45"/>
      <c r="C495" s="34"/>
      <c r="D495" s="34"/>
      <c r="E495" s="34"/>
      <c r="F495" s="46"/>
      <c r="G495" s="46"/>
      <c r="H495" s="46"/>
      <c r="I495" s="47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</row>
    <row r="496" spans="1:35" ht="15.75" customHeight="1" x14ac:dyDescent="0.3">
      <c r="A496" s="44"/>
      <c r="B496" s="45"/>
      <c r="C496" s="34"/>
      <c r="D496" s="34"/>
      <c r="E496" s="34"/>
      <c r="F496" s="46"/>
      <c r="G496" s="46"/>
      <c r="H496" s="46"/>
      <c r="I496" s="47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</row>
    <row r="497" spans="1:35" ht="15.75" customHeight="1" x14ac:dyDescent="0.3">
      <c r="A497" s="44"/>
      <c r="B497" s="45"/>
      <c r="C497" s="34"/>
      <c r="D497" s="34"/>
      <c r="E497" s="34"/>
      <c r="F497" s="46"/>
      <c r="G497" s="46"/>
      <c r="H497" s="46"/>
      <c r="I497" s="47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</row>
    <row r="498" spans="1:35" ht="15.75" customHeight="1" x14ac:dyDescent="0.3">
      <c r="A498" s="44"/>
      <c r="B498" s="45"/>
      <c r="C498" s="34"/>
      <c r="D498" s="34"/>
      <c r="E498" s="34"/>
      <c r="F498" s="46"/>
      <c r="G498" s="46"/>
      <c r="H498" s="46"/>
      <c r="I498" s="47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</row>
    <row r="499" spans="1:35" ht="15.75" customHeight="1" x14ac:dyDescent="0.3">
      <c r="A499" s="44"/>
      <c r="B499" s="45"/>
      <c r="C499" s="34"/>
      <c r="D499" s="34"/>
      <c r="E499" s="34"/>
      <c r="F499" s="46"/>
      <c r="G499" s="46"/>
      <c r="H499" s="46"/>
      <c r="I499" s="47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</row>
    <row r="500" spans="1:35" ht="15.75" customHeight="1" x14ac:dyDescent="0.3">
      <c r="A500" s="44"/>
      <c r="B500" s="45"/>
      <c r="C500" s="34"/>
      <c r="D500" s="34"/>
      <c r="E500" s="34"/>
      <c r="F500" s="46"/>
      <c r="G500" s="46"/>
      <c r="H500" s="46"/>
      <c r="I500" s="47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</row>
    <row r="501" spans="1:35" ht="15.75" customHeight="1" x14ac:dyDescent="0.3">
      <c r="A501" s="44"/>
      <c r="B501" s="45"/>
      <c r="C501" s="34"/>
      <c r="D501" s="34"/>
      <c r="E501" s="34"/>
      <c r="F501" s="46"/>
      <c r="G501" s="46"/>
      <c r="H501" s="46"/>
      <c r="I501" s="47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</row>
    <row r="502" spans="1:35" ht="15.75" customHeight="1" x14ac:dyDescent="0.3">
      <c r="A502" s="44"/>
      <c r="B502" s="45"/>
      <c r="C502" s="34"/>
      <c r="D502" s="34"/>
      <c r="E502" s="34"/>
      <c r="F502" s="46"/>
      <c r="G502" s="46"/>
      <c r="H502" s="46"/>
      <c r="I502" s="47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</row>
    <row r="503" spans="1:35" ht="15.75" customHeight="1" x14ac:dyDescent="0.3">
      <c r="A503" s="44"/>
      <c r="B503" s="45"/>
      <c r="C503" s="34"/>
      <c r="D503" s="34"/>
      <c r="E503" s="34"/>
      <c r="F503" s="46"/>
      <c r="G503" s="46"/>
      <c r="H503" s="46"/>
      <c r="I503" s="47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</row>
    <row r="504" spans="1:35" ht="15.75" customHeight="1" x14ac:dyDescent="0.3">
      <c r="A504" s="44"/>
      <c r="B504" s="45"/>
      <c r="C504" s="34"/>
      <c r="D504" s="34"/>
      <c r="E504" s="34"/>
      <c r="F504" s="46"/>
      <c r="G504" s="46"/>
      <c r="H504" s="46"/>
      <c r="I504" s="47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</row>
    <row r="505" spans="1:35" ht="15.75" customHeight="1" x14ac:dyDescent="0.3">
      <c r="A505" s="44"/>
      <c r="B505" s="45"/>
      <c r="C505" s="34"/>
      <c r="D505" s="34"/>
      <c r="E505" s="34"/>
      <c r="F505" s="46"/>
      <c r="G505" s="46"/>
      <c r="H505" s="46"/>
      <c r="I505" s="47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</row>
    <row r="506" spans="1:35" ht="15.75" customHeight="1" x14ac:dyDescent="0.3">
      <c r="A506" s="44"/>
      <c r="B506" s="45"/>
      <c r="C506" s="34"/>
      <c r="D506" s="34"/>
      <c r="E506" s="34"/>
      <c r="F506" s="46"/>
      <c r="G506" s="46"/>
      <c r="H506" s="46"/>
      <c r="I506" s="47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</row>
    <row r="507" spans="1:35" ht="15.75" customHeight="1" x14ac:dyDescent="0.3">
      <c r="A507" s="44"/>
      <c r="B507" s="45"/>
      <c r="C507" s="34"/>
      <c r="D507" s="34"/>
      <c r="E507" s="34"/>
      <c r="F507" s="46"/>
      <c r="G507" s="46"/>
      <c r="H507" s="46"/>
      <c r="I507" s="47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</row>
    <row r="508" spans="1:35" ht="15.75" customHeight="1" x14ac:dyDescent="0.3">
      <c r="A508" s="44"/>
      <c r="B508" s="45"/>
      <c r="C508" s="34"/>
      <c r="D508" s="34"/>
      <c r="E508" s="34"/>
      <c r="F508" s="46"/>
      <c r="G508" s="46"/>
      <c r="H508" s="46"/>
      <c r="I508" s="47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</row>
    <row r="509" spans="1:35" ht="15.75" customHeight="1" x14ac:dyDescent="0.3">
      <c r="A509" s="44"/>
      <c r="B509" s="45"/>
      <c r="C509" s="34"/>
      <c r="D509" s="34"/>
      <c r="E509" s="34"/>
      <c r="F509" s="46"/>
      <c r="G509" s="46"/>
      <c r="H509" s="46"/>
      <c r="I509" s="47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</row>
    <row r="510" spans="1:35" ht="15.75" customHeight="1" x14ac:dyDescent="0.3">
      <c r="A510" s="44"/>
      <c r="B510" s="45"/>
      <c r="C510" s="34"/>
      <c r="D510" s="34"/>
      <c r="E510" s="34"/>
      <c r="F510" s="46"/>
      <c r="G510" s="46"/>
      <c r="H510" s="46"/>
      <c r="I510" s="47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</row>
    <row r="511" spans="1:35" ht="15.75" customHeight="1" x14ac:dyDescent="0.3">
      <c r="A511" s="44"/>
      <c r="B511" s="45"/>
      <c r="C511" s="34"/>
      <c r="D511" s="34"/>
      <c r="E511" s="34"/>
      <c r="F511" s="46"/>
      <c r="G511" s="46"/>
      <c r="H511" s="46"/>
      <c r="I511" s="47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</row>
    <row r="512" spans="1:35" ht="15.75" customHeight="1" x14ac:dyDescent="0.3">
      <c r="A512" s="44"/>
      <c r="B512" s="45"/>
      <c r="C512" s="34"/>
      <c r="D512" s="34"/>
      <c r="E512" s="34"/>
      <c r="F512" s="46"/>
      <c r="G512" s="46"/>
      <c r="H512" s="46"/>
      <c r="I512" s="47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</row>
    <row r="513" spans="1:35" ht="15.75" customHeight="1" x14ac:dyDescent="0.3">
      <c r="A513" s="44"/>
      <c r="B513" s="45"/>
      <c r="C513" s="34"/>
      <c r="D513" s="34"/>
      <c r="E513" s="34"/>
      <c r="F513" s="46"/>
      <c r="G513" s="46"/>
      <c r="H513" s="46"/>
      <c r="I513" s="47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</row>
    <row r="514" spans="1:35" ht="15.75" customHeight="1" x14ac:dyDescent="0.3">
      <c r="A514" s="44"/>
      <c r="B514" s="45"/>
      <c r="C514" s="34"/>
      <c r="D514" s="34"/>
      <c r="E514" s="34"/>
      <c r="F514" s="46"/>
      <c r="G514" s="46"/>
      <c r="H514" s="46"/>
      <c r="I514" s="47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</row>
    <row r="515" spans="1:35" ht="15.75" customHeight="1" x14ac:dyDescent="0.3">
      <c r="A515" s="44"/>
      <c r="B515" s="45"/>
      <c r="C515" s="34"/>
      <c r="D515" s="34"/>
      <c r="E515" s="34"/>
      <c r="F515" s="46"/>
      <c r="G515" s="46"/>
      <c r="H515" s="46"/>
      <c r="I515" s="47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</row>
    <row r="516" spans="1:35" ht="15.75" customHeight="1" x14ac:dyDescent="0.3">
      <c r="A516" s="44"/>
      <c r="B516" s="45"/>
      <c r="C516" s="34"/>
      <c r="D516" s="34"/>
      <c r="E516" s="34"/>
      <c r="F516" s="46"/>
      <c r="G516" s="46"/>
      <c r="H516" s="46"/>
      <c r="I516" s="47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</row>
    <row r="517" spans="1:35" ht="15.75" customHeight="1" x14ac:dyDescent="0.3">
      <c r="A517" s="44"/>
      <c r="B517" s="45"/>
      <c r="C517" s="34"/>
      <c r="D517" s="34"/>
      <c r="E517" s="34"/>
      <c r="F517" s="46"/>
      <c r="G517" s="46"/>
      <c r="H517" s="46"/>
      <c r="I517" s="47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</row>
    <row r="518" spans="1:35" ht="15.75" customHeight="1" x14ac:dyDescent="0.3">
      <c r="A518" s="44"/>
      <c r="B518" s="45"/>
      <c r="C518" s="34"/>
      <c r="D518" s="34"/>
      <c r="E518" s="34"/>
      <c r="F518" s="46"/>
      <c r="G518" s="46"/>
      <c r="H518" s="46"/>
      <c r="I518" s="47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</row>
    <row r="519" spans="1:35" ht="15.75" customHeight="1" x14ac:dyDescent="0.3">
      <c r="A519" s="44"/>
      <c r="B519" s="45"/>
      <c r="C519" s="34"/>
      <c r="D519" s="34"/>
      <c r="E519" s="34"/>
      <c r="F519" s="46"/>
      <c r="G519" s="46"/>
      <c r="H519" s="46"/>
      <c r="I519" s="47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</row>
    <row r="520" spans="1:35" ht="15.75" customHeight="1" x14ac:dyDescent="0.3">
      <c r="A520" s="44"/>
      <c r="B520" s="45"/>
      <c r="C520" s="34"/>
      <c r="D520" s="34"/>
      <c r="E520" s="34"/>
      <c r="F520" s="46"/>
      <c r="G520" s="46"/>
      <c r="H520" s="46"/>
      <c r="I520" s="47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ht="15.75" customHeight="1" x14ac:dyDescent="0.3">
      <c r="A521" s="44"/>
      <c r="B521" s="45"/>
      <c r="C521" s="34"/>
      <c r="D521" s="34"/>
      <c r="E521" s="34"/>
      <c r="F521" s="46"/>
      <c r="G521" s="46"/>
      <c r="H521" s="46"/>
      <c r="I521" s="47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</row>
    <row r="522" spans="1:35" ht="15.75" customHeight="1" x14ac:dyDescent="0.3">
      <c r="A522" s="44"/>
      <c r="B522" s="45"/>
      <c r="C522" s="34"/>
      <c r="D522" s="34"/>
      <c r="E522" s="34"/>
      <c r="F522" s="46"/>
      <c r="G522" s="46"/>
      <c r="H522" s="46"/>
      <c r="I522" s="47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</row>
    <row r="523" spans="1:35" ht="15.75" customHeight="1" x14ac:dyDescent="0.3">
      <c r="A523" s="44"/>
      <c r="B523" s="45"/>
      <c r="C523" s="34"/>
      <c r="D523" s="34"/>
      <c r="E523" s="34"/>
      <c r="F523" s="46"/>
      <c r="G523" s="46"/>
      <c r="H523" s="46"/>
      <c r="I523" s="47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</row>
    <row r="524" spans="1:35" ht="15.75" customHeight="1" x14ac:dyDescent="0.3">
      <c r="A524" s="44"/>
      <c r="B524" s="45"/>
      <c r="C524" s="34"/>
      <c r="D524" s="34"/>
      <c r="E524" s="34"/>
      <c r="F524" s="46"/>
      <c r="G524" s="46"/>
      <c r="H524" s="46"/>
      <c r="I524" s="47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</row>
    <row r="525" spans="1:35" ht="15.75" customHeight="1" x14ac:dyDescent="0.3">
      <c r="A525" s="44"/>
      <c r="B525" s="45"/>
      <c r="C525" s="34"/>
      <c r="D525" s="34"/>
      <c r="E525" s="34"/>
      <c r="F525" s="46"/>
      <c r="G525" s="46"/>
      <c r="H525" s="46"/>
      <c r="I525" s="47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</row>
    <row r="526" spans="1:35" ht="15.75" customHeight="1" x14ac:dyDescent="0.3">
      <c r="A526" s="44"/>
      <c r="B526" s="45"/>
      <c r="C526" s="34"/>
      <c r="D526" s="34"/>
      <c r="E526" s="34"/>
      <c r="F526" s="46"/>
      <c r="G526" s="46"/>
      <c r="H526" s="46"/>
      <c r="I526" s="47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</row>
    <row r="527" spans="1:35" ht="15.75" customHeight="1" x14ac:dyDescent="0.3">
      <c r="A527" s="44"/>
      <c r="B527" s="45"/>
      <c r="C527" s="34"/>
      <c r="D527" s="34"/>
      <c r="E527" s="34"/>
      <c r="F527" s="46"/>
      <c r="G527" s="46"/>
      <c r="H527" s="46"/>
      <c r="I527" s="47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</row>
    <row r="528" spans="1:35" ht="15.75" customHeight="1" x14ac:dyDescent="0.3">
      <c r="A528" s="44"/>
      <c r="B528" s="45"/>
      <c r="C528" s="34"/>
      <c r="D528" s="34"/>
      <c r="E528" s="34"/>
      <c r="F528" s="46"/>
      <c r="G528" s="46"/>
      <c r="H528" s="46"/>
      <c r="I528" s="47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</row>
    <row r="529" spans="1:35" ht="15.75" customHeight="1" x14ac:dyDescent="0.3">
      <c r="A529" s="44"/>
      <c r="B529" s="45"/>
      <c r="C529" s="34"/>
      <c r="D529" s="34"/>
      <c r="E529" s="34"/>
      <c r="F529" s="46"/>
      <c r="G529" s="46"/>
      <c r="H529" s="46"/>
      <c r="I529" s="47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</row>
    <row r="530" spans="1:35" ht="15.75" customHeight="1" x14ac:dyDescent="0.3">
      <c r="A530" s="44"/>
      <c r="B530" s="45"/>
      <c r="C530" s="34"/>
      <c r="D530" s="34"/>
      <c r="E530" s="34"/>
      <c r="F530" s="46"/>
      <c r="G530" s="46"/>
      <c r="H530" s="46"/>
      <c r="I530" s="47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</row>
    <row r="531" spans="1:35" ht="15.75" customHeight="1" x14ac:dyDescent="0.3">
      <c r="A531" s="44"/>
      <c r="B531" s="45"/>
      <c r="C531" s="34"/>
      <c r="D531" s="34"/>
      <c r="E531" s="34"/>
      <c r="F531" s="46"/>
      <c r="G531" s="46"/>
      <c r="H531" s="46"/>
      <c r="I531" s="47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</row>
    <row r="532" spans="1:35" ht="15.75" customHeight="1" x14ac:dyDescent="0.3">
      <c r="A532" s="44"/>
      <c r="B532" s="45"/>
      <c r="C532" s="34"/>
      <c r="D532" s="34"/>
      <c r="E532" s="34"/>
      <c r="F532" s="46"/>
      <c r="G532" s="46"/>
      <c r="H532" s="46"/>
      <c r="I532" s="47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</row>
    <row r="533" spans="1:35" ht="15.75" customHeight="1" x14ac:dyDescent="0.3">
      <c r="A533" s="44"/>
      <c r="B533" s="45"/>
      <c r="C533" s="34"/>
      <c r="D533" s="34"/>
      <c r="E533" s="34"/>
      <c r="F533" s="46"/>
      <c r="G533" s="46"/>
      <c r="H533" s="46"/>
      <c r="I533" s="47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</row>
    <row r="534" spans="1:35" ht="15.75" customHeight="1" x14ac:dyDescent="0.3">
      <c r="A534" s="44"/>
      <c r="B534" s="45"/>
      <c r="C534" s="34"/>
      <c r="D534" s="34"/>
      <c r="E534" s="34"/>
      <c r="F534" s="46"/>
      <c r="G534" s="46"/>
      <c r="H534" s="46"/>
      <c r="I534" s="47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</row>
    <row r="535" spans="1:35" ht="15.75" customHeight="1" x14ac:dyDescent="0.3">
      <c r="A535" s="44"/>
      <c r="B535" s="45"/>
      <c r="C535" s="34"/>
      <c r="D535" s="34"/>
      <c r="E535" s="34"/>
      <c r="F535" s="46"/>
      <c r="G535" s="46"/>
      <c r="H535" s="46"/>
      <c r="I535" s="47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</row>
    <row r="536" spans="1:35" ht="15.75" customHeight="1" x14ac:dyDescent="0.3">
      <c r="A536" s="44"/>
      <c r="B536" s="45"/>
      <c r="C536" s="34"/>
      <c r="D536" s="34"/>
      <c r="E536" s="34"/>
      <c r="F536" s="46"/>
      <c r="G536" s="46"/>
      <c r="H536" s="46"/>
      <c r="I536" s="47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</row>
    <row r="537" spans="1:35" ht="15.75" customHeight="1" x14ac:dyDescent="0.3">
      <c r="A537" s="44"/>
      <c r="B537" s="45"/>
      <c r="C537" s="34"/>
      <c r="D537" s="34"/>
      <c r="E537" s="34"/>
      <c r="F537" s="46"/>
      <c r="G537" s="46"/>
      <c r="H537" s="46"/>
      <c r="I537" s="47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</row>
    <row r="538" spans="1:35" ht="15.75" customHeight="1" x14ac:dyDescent="0.3">
      <c r="A538" s="44"/>
      <c r="B538" s="45"/>
      <c r="C538" s="34"/>
      <c r="D538" s="34"/>
      <c r="E538" s="34"/>
      <c r="F538" s="46"/>
      <c r="G538" s="46"/>
      <c r="H538" s="46"/>
      <c r="I538" s="47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</row>
    <row r="539" spans="1:35" ht="15.75" customHeight="1" x14ac:dyDescent="0.3">
      <c r="A539" s="44"/>
      <c r="B539" s="45"/>
      <c r="C539" s="34"/>
      <c r="D539" s="34"/>
      <c r="E539" s="34"/>
      <c r="F539" s="46"/>
      <c r="G539" s="46"/>
      <c r="H539" s="46"/>
      <c r="I539" s="47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</row>
    <row r="540" spans="1:35" ht="15.75" customHeight="1" x14ac:dyDescent="0.3">
      <c r="A540" s="44"/>
      <c r="B540" s="45"/>
      <c r="C540" s="34"/>
      <c r="D540" s="34"/>
      <c r="E540" s="34"/>
      <c r="F540" s="46"/>
      <c r="G540" s="46"/>
      <c r="H540" s="46"/>
      <c r="I540" s="47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</row>
    <row r="541" spans="1:35" ht="15.75" customHeight="1" x14ac:dyDescent="0.3">
      <c r="A541" s="44"/>
      <c r="B541" s="45"/>
      <c r="C541" s="34"/>
      <c r="D541" s="34"/>
      <c r="E541" s="34"/>
      <c r="F541" s="46"/>
      <c r="G541" s="46"/>
      <c r="H541" s="46"/>
      <c r="I541" s="47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</row>
    <row r="542" spans="1:35" ht="15.75" customHeight="1" x14ac:dyDescent="0.3">
      <c r="A542" s="44"/>
      <c r="B542" s="45"/>
      <c r="C542" s="34"/>
      <c r="D542" s="34"/>
      <c r="E542" s="34"/>
      <c r="F542" s="46"/>
      <c r="G542" s="46"/>
      <c r="H542" s="46"/>
      <c r="I542" s="47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</row>
    <row r="543" spans="1:35" ht="15.75" customHeight="1" x14ac:dyDescent="0.3">
      <c r="A543" s="44"/>
      <c r="B543" s="45"/>
      <c r="C543" s="34"/>
      <c r="D543" s="34"/>
      <c r="E543" s="34"/>
      <c r="F543" s="46"/>
      <c r="G543" s="46"/>
      <c r="H543" s="46"/>
      <c r="I543" s="47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</row>
    <row r="544" spans="1:35" ht="15.75" customHeight="1" x14ac:dyDescent="0.3">
      <c r="A544" s="44"/>
      <c r="B544" s="45"/>
      <c r="C544" s="34"/>
      <c r="D544" s="34"/>
      <c r="E544" s="34"/>
      <c r="F544" s="46"/>
      <c r="G544" s="46"/>
      <c r="H544" s="46"/>
      <c r="I544" s="47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</row>
    <row r="545" spans="1:35" ht="15.75" customHeight="1" x14ac:dyDescent="0.3">
      <c r="A545" s="44"/>
      <c r="B545" s="45"/>
      <c r="C545" s="34"/>
      <c r="D545" s="34"/>
      <c r="E545" s="34"/>
      <c r="F545" s="46"/>
      <c r="G545" s="46"/>
      <c r="H545" s="46"/>
      <c r="I545" s="47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</row>
    <row r="546" spans="1:35" ht="15.75" customHeight="1" x14ac:dyDescent="0.3">
      <c r="A546" s="44"/>
      <c r="B546" s="45"/>
      <c r="C546" s="34"/>
      <c r="D546" s="34"/>
      <c r="E546" s="34"/>
      <c r="F546" s="46"/>
      <c r="G546" s="46"/>
      <c r="H546" s="46"/>
      <c r="I546" s="47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</row>
    <row r="547" spans="1:35" ht="15.75" customHeight="1" x14ac:dyDescent="0.3">
      <c r="A547" s="44"/>
      <c r="B547" s="45"/>
      <c r="C547" s="34"/>
      <c r="D547" s="34"/>
      <c r="E547" s="34"/>
      <c r="F547" s="46"/>
      <c r="G547" s="46"/>
      <c r="H547" s="46"/>
      <c r="I547" s="47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</row>
    <row r="548" spans="1:35" ht="15.75" customHeight="1" x14ac:dyDescent="0.3">
      <c r="A548" s="44"/>
      <c r="B548" s="45"/>
      <c r="C548" s="34"/>
      <c r="D548" s="34"/>
      <c r="E548" s="34"/>
      <c r="F548" s="46"/>
      <c r="G548" s="46"/>
      <c r="H548" s="46"/>
      <c r="I548" s="47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</row>
    <row r="549" spans="1:35" ht="15.75" customHeight="1" x14ac:dyDescent="0.3">
      <c r="A549" s="44"/>
      <c r="B549" s="45"/>
      <c r="C549" s="34"/>
      <c r="D549" s="34"/>
      <c r="E549" s="34"/>
      <c r="F549" s="46"/>
      <c r="G549" s="46"/>
      <c r="H549" s="46"/>
      <c r="I549" s="47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</row>
    <row r="550" spans="1:35" ht="15.75" customHeight="1" x14ac:dyDescent="0.3">
      <c r="A550" s="44"/>
      <c r="B550" s="45"/>
      <c r="C550" s="34"/>
      <c r="D550" s="34"/>
      <c r="E550" s="34"/>
      <c r="F550" s="46"/>
      <c r="G550" s="46"/>
      <c r="H550" s="46"/>
      <c r="I550" s="47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</row>
    <row r="551" spans="1:35" ht="15.75" customHeight="1" x14ac:dyDescent="0.3">
      <c r="A551" s="44"/>
      <c r="B551" s="45"/>
      <c r="C551" s="34"/>
      <c r="D551" s="34"/>
      <c r="E551" s="34"/>
      <c r="F551" s="46"/>
      <c r="G551" s="46"/>
      <c r="H551" s="46"/>
      <c r="I551" s="47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</row>
    <row r="552" spans="1:35" ht="15.75" customHeight="1" x14ac:dyDescent="0.3">
      <c r="A552" s="44"/>
      <c r="B552" s="45"/>
      <c r="C552" s="34"/>
      <c r="D552" s="34"/>
      <c r="E552" s="34"/>
      <c r="F552" s="46"/>
      <c r="G552" s="46"/>
      <c r="H552" s="46"/>
      <c r="I552" s="47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</row>
    <row r="553" spans="1:35" ht="15.75" customHeight="1" x14ac:dyDescent="0.3">
      <c r="A553" s="44"/>
      <c r="B553" s="45"/>
      <c r="C553" s="34"/>
      <c r="D553" s="34"/>
      <c r="E553" s="34"/>
      <c r="F553" s="46"/>
      <c r="G553" s="46"/>
      <c r="H553" s="46"/>
      <c r="I553" s="47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</row>
    <row r="554" spans="1:35" ht="15.75" customHeight="1" x14ac:dyDescent="0.3">
      <c r="A554" s="44"/>
      <c r="B554" s="45"/>
      <c r="C554" s="34"/>
      <c r="D554" s="34"/>
      <c r="E554" s="34"/>
      <c r="F554" s="46"/>
      <c r="G554" s="46"/>
      <c r="H554" s="46"/>
      <c r="I554" s="47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</row>
    <row r="555" spans="1:35" ht="15.75" customHeight="1" x14ac:dyDescent="0.3">
      <c r="A555" s="44"/>
      <c r="B555" s="45"/>
      <c r="C555" s="34"/>
      <c r="D555" s="34"/>
      <c r="E555" s="34"/>
      <c r="F555" s="46"/>
      <c r="G555" s="46"/>
      <c r="H555" s="46"/>
      <c r="I555" s="47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</row>
    <row r="556" spans="1:35" ht="15.75" customHeight="1" x14ac:dyDescent="0.3">
      <c r="A556" s="44"/>
      <c r="B556" s="45"/>
      <c r="C556" s="34"/>
      <c r="D556" s="34"/>
      <c r="E556" s="34"/>
      <c r="F556" s="46"/>
      <c r="G556" s="46"/>
      <c r="H556" s="46"/>
      <c r="I556" s="47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</row>
    <row r="557" spans="1:35" ht="15.75" customHeight="1" x14ac:dyDescent="0.3">
      <c r="A557" s="44"/>
      <c r="B557" s="45"/>
      <c r="C557" s="34"/>
      <c r="D557" s="34"/>
      <c r="E557" s="34"/>
      <c r="F557" s="46"/>
      <c r="G557" s="46"/>
      <c r="H557" s="46"/>
      <c r="I557" s="47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</row>
    <row r="558" spans="1:35" ht="15.75" customHeight="1" x14ac:dyDescent="0.3">
      <c r="A558" s="44"/>
      <c r="B558" s="45"/>
      <c r="C558" s="34"/>
      <c r="D558" s="34"/>
      <c r="E558" s="34"/>
      <c r="F558" s="46"/>
      <c r="G558" s="46"/>
      <c r="H558" s="46"/>
      <c r="I558" s="47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</row>
    <row r="559" spans="1:35" ht="15.75" customHeight="1" x14ac:dyDescent="0.3">
      <c r="A559" s="44"/>
      <c r="B559" s="45"/>
      <c r="C559" s="34"/>
      <c r="D559" s="34"/>
      <c r="E559" s="34"/>
      <c r="F559" s="46"/>
      <c r="G559" s="46"/>
      <c r="H559" s="46"/>
      <c r="I559" s="47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</row>
    <row r="560" spans="1:35" ht="15.75" customHeight="1" x14ac:dyDescent="0.3">
      <c r="A560" s="44"/>
      <c r="B560" s="45"/>
      <c r="C560" s="34"/>
      <c r="D560" s="34"/>
      <c r="E560" s="34"/>
      <c r="F560" s="46"/>
      <c r="G560" s="46"/>
      <c r="H560" s="46"/>
      <c r="I560" s="47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</row>
    <row r="561" spans="1:35" ht="15.75" customHeight="1" x14ac:dyDescent="0.3">
      <c r="A561" s="44"/>
      <c r="B561" s="45"/>
      <c r="C561" s="34"/>
      <c r="D561" s="34"/>
      <c r="E561" s="34"/>
      <c r="F561" s="46"/>
      <c r="G561" s="46"/>
      <c r="H561" s="46"/>
      <c r="I561" s="47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</row>
    <row r="562" spans="1:35" ht="15.75" customHeight="1" x14ac:dyDescent="0.3">
      <c r="A562" s="44"/>
      <c r="B562" s="45"/>
      <c r="C562" s="34"/>
      <c r="D562" s="34"/>
      <c r="E562" s="34"/>
      <c r="F562" s="46"/>
      <c r="G562" s="46"/>
      <c r="H562" s="46"/>
      <c r="I562" s="47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</row>
    <row r="563" spans="1:35" ht="15.75" customHeight="1" x14ac:dyDescent="0.3">
      <c r="A563" s="44"/>
      <c r="B563" s="45"/>
      <c r="C563" s="34"/>
      <c r="D563" s="34"/>
      <c r="E563" s="34"/>
      <c r="F563" s="46"/>
      <c r="G563" s="46"/>
      <c r="H563" s="46"/>
      <c r="I563" s="47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</row>
    <row r="564" spans="1:35" ht="15.75" customHeight="1" x14ac:dyDescent="0.3">
      <c r="A564" s="44"/>
      <c r="B564" s="45"/>
      <c r="C564" s="34"/>
      <c r="D564" s="34"/>
      <c r="E564" s="34"/>
      <c r="F564" s="46"/>
      <c r="G564" s="46"/>
      <c r="H564" s="46"/>
      <c r="I564" s="47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</row>
    <row r="565" spans="1:35" ht="15.75" customHeight="1" x14ac:dyDescent="0.3">
      <c r="A565" s="44"/>
      <c r="B565" s="45"/>
      <c r="C565" s="34"/>
      <c r="D565" s="34"/>
      <c r="E565" s="34"/>
      <c r="F565" s="46"/>
      <c r="G565" s="46"/>
      <c r="H565" s="46"/>
      <c r="I565" s="47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</row>
    <row r="566" spans="1:35" ht="15.75" customHeight="1" x14ac:dyDescent="0.3">
      <c r="A566" s="44"/>
      <c r="B566" s="45"/>
      <c r="C566" s="34"/>
      <c r="D566" s="34"/>
      <c r="E566" s="34"/>
      <c r="F566" s="46"/>
      <c r="G566" s="46"/>
      <c r="H566" s="46"/>
      <c r="I566" s="47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</row>
    <row r="567" spans="1:35" ht="15.75" customHeight="1" x14ac:dyDescent="0.3">
      <c r="A567" s="44"/>
      <c r="B567" s="45"/>
      <c r="C567" s="34"/>
      <c r="D567" s="34"/>
      <c r="E567" s="34"/>
      <c r="F567" s="46"/>
      <c r="G567" s="46"/>
      <c r="H567" s="46"/>
      <c r="I567" s="47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</row>
    <row r="568" spans="1:35" ht="15.75" customHeight="1" x14ac:dyDescent="0.3">
      <c r="A568" s="44"/>
      <c r="B568" s="45"/>
      <c r="C568" s="34"/>
      <c r="D568" s="34"/>
      <c r="E568" s="34"/>
      <c r="F568" s="46"/>
      <c r="G568" s="46"/>
      <c r="H568" s="46"/>
      <c r="I568" s="47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</row>
    <row r="569" spans="1:35" ht="15.75" customHeight="1" x14ac:dyDescent="0.3">
      <c r="A569" s="44"/>
      <c r="B569" s="45"/>
      <c r="C569" s="34"/>
      <c r="D569" s="34"/>
      <c r="E569" s="34"/>
      <c r="F569" s="46"/>
      <c r="G569" s="46"/>
      <c r="H569" s="46"/>
      <c r="I569" s="47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</row>
    <row r="570" spans="1:35" ht="15.75" customHeight="1" x14ac:dyDescent="0.3">
      <c r="A570" s="44"/>
      <c r="B570" s="45"/>
      <c r="C570" s="34"/>
      <c r="D570" s="34"/>
      <c r="E570" s="34"/>
      <c r="F570" s="46"/>
      <c r="G570" s="46"/>
      <c r="H570" s="46"/>
      <c r="I570" s="47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</row>
    <row r="571" spans="1:35" ht="15.75" customHeight="1" x14ac:dyDescent="0.3">
      <c r="A571" s="44"/>
      <c r="B571" s="45"/>
      <c r="C571" s="34"/>
      <c r="D571" s="34"/>
      <c r="E571" s="34"/>
      <c r="F571" s="46"/>
      <c r="G571" s="46"/>
      <c r="H571" s="46"/>
      <c r="I571" s="47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</row>
    <row r="572" spans="1:35" ht="15.75" customHeight="1" x14ac:dyDescent="0.3">
      <c r="A572" s="44"/>
      <c r="B572" s="45"/>
      <c r="C572" s="34"/>
      <c r="D572" s="34"/>
      <c r="E572" s="34"/>
      <c r="F572" s="46"/>
      <c r="G572" s="46"/>
      <c r="H572" s="46"/>
      <c r="I572" s="47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</row>
    <row r="573" spans="1:35" ht="15.75" customHeight="1" x14ac:dyDescent="0.3">
      <c r="A573" s="44"/>
      <c r="B573" s="45"/>
      <c r="C573" s="34"/>
      <c r="D573" s="34"/>
      <c r="E573" s="34"/>
      <c r="F573" s="46"/>
      <c r="G573" s="46"/>
      <c r="H573" s="46"/>
      <c r="I573" s="47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</row>
    <row r="574" spans="1:35" ht="15.75" customHeight="1" x14ac:dyDescent="0.3">
      <c r="A574" s="44"/>
      <c r="B574" s="45"/>
      <c r="C574" s="34"/>
      <c r="D574" s="34"/>
      <c r="E574" s="34"/>
      <c r="F574" s="46"/>
      <c r="G574" s="46"/>
      <c r="H574" s="46"/>
      <c r="I574" s="47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</row>
    <row r="575" spans="1:35" ht="15.75" customHeight="1" x14ac:dyDescent="0.3">
      <c r="A575" s="44"/>
      <c r="B575" s="45"/>
      <c r="C575" s="34"/>
      <c r="D575" s="34"/>
      <c r="E575" s="34"/>
      <c r="F575" s="46"/>
      <c r="G575" s="46"/>
      <c r="H575" s="46"/>
      <c r="I575" s="47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</row>
    <row r="576" spans="1:35" ht="15.75" customHeight="1" x14ac:dyDescent="0.3">
      <c r="A576" s="44"/>
      <c r="B576" s="45"/>
      <c r="C576" s="34"/>
      <c r="D576" s="34"/>
      <c r="E576" s="34"/>
      <c r="F576" s="46"/>
      <c r="G576" s="46"/>
      <c r="H576" s="46"/>
      <c r="I576" s="47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</row>
    <row r="577" spans="1:35" ht="15.75" customHeight="1" x14ac:dyDescent="0.3">
      <c r="A577" s="44"/>
      <c r="B577" s="45"/>
      <c r="C577" s="34"/>
      <c r="D577" s="34"/>
      <c r="E577" s="34"/>
      <c r="F577" s="46"/>
      <c r="G577" s="46"/>
      <c r="H577" s="46"/>
      <c r="I577" s="47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</row>
    <row r="578" spans="1:35" ht="15.75" customHeight="1" x14ac:dyDescent="0.3">
      <c r="A578" s="44"/>
      <c r="B578" s="45"/>
      <c r="C578" s="34"/>
      <c r="D578" s="34"/>
      <c r="E578" s="34"/>
      <c r="F578" s="46"/>
      <c r="G578" s="46"/>
      <c r="H578" s="46"/>
      <c r="I578" s="47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</row>
    <row r="579" spans="1:35" ht="15.75" customHeight="1" x14ac:dyDescent="0.3">
      <c r="A579" s="44"/>
      <c r="B579" s="45"/>
      <c r="C579" s="34"/>
      <c r="D579" s="34"/>
      <c r="E579" s="34"/>
      <c r="F579" s="46"/>
      <c r="G579" s="46"/>
      <c r="H579" s="46"/>
      <c r="I579" s="47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</row>
    <row r="580" spans="1:35" ht="15.75" customHeight="1" x14ac:dyDescent="0.3">
      <c r="A580" s="44"/>
      <c r="B580" s="45"/>
      <c r="C580" s="34"/>
      <c r="D580" s="34"/>
      <c r="E580" s="34"/>
      <c r="F580" s="46"/>
      <c r="G580" s="46"/>
      <c r="H580" s="46"/>
      <c r="I580" s="47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</row>
    <row r="581" spans="1:35" ht="15.75" customHeight="1" x14ac:dyDescent="0.3">
      <c r="A581" s="44"/>
      <c r="B581" s="45"/>
      <c r="C581" s="34"/>
      <c r="D581" s="34"/>
      <c r="E581" s="34"/>
      <c r="F581" s="46"/>
      <c r="G581" s="46"/>
      <c r="H581" s="46"/>
      <c r="I581" s="47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</row>
    <row r="582" spans="1:35" ht="15.75" customHeight="1" x14ac:dyDescent="0.3">
      <c r="A582" s="44"/>
      <c r="B582" s="45"/>
      <c r="C582" s="34"/>
      <c r="D582" s="34"/>
      <c r="E582" s="34"/>
      <c r="F582" s="46"/>
      <c r="G582" s="46"/>
      <c r="H582" s="46"/>
      <c r="I582" s="47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</row>
    <row r="583" spans="1:35" ht="15.75" customHeight="1" x14ac:dyDescent="0.3">
      <c r="A583" s="44"/>
      <c r="B583" s="45"/>
      <c r="C583" s="34"/>
      <c r="D583" s="34"/>
      <c r="E583" s="34"/>
      <c r="F583" s="46"/>
      <c r="G583" s="46"/>
      <c r="H583" s="46"/>
      <c r="I583" s="47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ht="15.75" customHeight="1" x14ac:dyDescent="0.3">
      <c r="A584" s="44"/>
      <c r="B584" s="45"/>
      <c r="C584" s="34"/>
      <c r="D584" s="34"/>
      <c r="E584" s="34"/>
      <c r="F584" s="46"/>
      <c r="G584" s="46"/>
      <c r="H584" s="46"/>
      <c r="I584" s="47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</row>
    <row r="585" spans="1:35" ht="15.75" customHeight="1" x14ac:dyDescent="0.3">
      <c r="A585" s="44"/>
      <c r="B585" s="45"/>
      <c r="C585" s="34"/>
      <c r="D585" s="34"/>
      <c r="E585" s="34"/>
      <c r="F585" s="46"/>
      <c r="G585" s="46"/>
      <c r="H585" s="46"/>
      <c r="I585" s="47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</row>
    <row r="586" spans="1:35" ht="15.75" customHeight="1" x14ac:dyDescent="0.3">
      <c r="A586" s="44"/>
      <c r="B586" s="45"/>
      <c r="C586" s="34"/>
      <c r="D586" s="34"/>
      <c r="E586" s="34"/>
      <c r="F586" s="46"/>
      <c r="G586" s="46"/>
      <c r="H586" s="46"/>
      <c r="I586" s="47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</row>
    <row r="587" spans="1:35" ht="15.75" customHeight="1" x14ac:dyDescent="0.3">
      <c r="A587" s="44"/>
      <c r="B587" s="45"/>
      <c r="C587" s="34"/>
      <c r="D587" s="34"/>
      <c r="E587" s="34"/>
      <c r="F587" s="46"/>
      <c r="G587" s="46"/>
      <c r="H587" s="46"/>
      <c r="I587" s="47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</row>
    <row r="588" spans="1:35" ht="15.75" customHeight="1" x14ac:dyDescent="0.3">
      <c r="A588" s="44"/>
      <c r="B588" s="45"/>
      <c r="C588" s="34"/>
      <c r="D588" s="34"/>
      <c r="E588" s="34"/>
      <c r="F588" s="46"/>
      <c r="G588" s="46"/>
      <c r="H588" s="46"/>
      <c r="I588" s="47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</row>
    <row r="589" spans="1:35" ht="15.75" customHeight="1" x14ac:dyDescent="0.3">
      <c r="A589" s="44"/>
      <c r="B589" s="45"/>
      <c r="C589" s="34"/>
      <c r="D589" s="34"/>
      <c r="E589" s="34"/>
      <c r="F589" s="46"/>
      <c r="G589" s="46"/>
      <c r="H589" s="46"/>
      <c r="I589" s="47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</row>
    <row r="590" spans="1:35" ht="15.75" customHeight="1" x14ac:dyDescent="0.3">
      <c r="A590" s="44"/>
      <c r="B590" s="45"/>
      <c r="C590" s="34"/>
      <c r="D590" s="34"/>
      <c r="E590" s="34"/>
      <c r="F590" s="46"/>
      <c r="G590" s="46"/>
      <c r="H590" s="46"/>
      <c r="I590" s="47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</row>
    <row r="591" spans="1:35" ht="15.75" customHeight="1" x14ac:dyDescent="0.3">
      <c r="A591" s="44"/>
      <c r="B591" s="45"/>
      <c r="C591" s="34"/>
      <c r="D591" s="34"/>
      <c r="E591" s="34"/>
      <c r="F591" s="46"/>
      <c r="G591" s="46"/>
      <c r="H591" s="46"/>
      <c r="I591" s="47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</row>
    <row r="592" spans="1:35" ht="15.75" customHeight="1" x14ac:dyDescent="0.3">
      <c r="A592" s="44"/>
      <c r="B592" s="45"/>
      <c r="C592" s="34"/>
      <c r="D592" s="34"/>
      <c r="E592" s="34"/>
      <c r="F592" s="46"/>
      <c r="G592" s="46"/>
      <c r="H592" s="46"/>
      <c r="I592" s="47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</row>
    <row r="593" spans="1:35" ht="15.75" customHeight="1" x14ac:dyDescent="0.3">
      <c r="A593" s="44"/>
      <c r="B593" s="45"/>
      <c r="C593" s="34"/>
      <c r="D593" s="34"/>
      <c r="E593" s="34"/>
      <c r="F593" s="46"/>
      <c r="G593" s="46"/>
      <c r="H593" s="46"/>
      <c r="I593" s="47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</row>
    <row r="594" spans="1:35" ht="15.75" customHeight="1" x14ac:dyDescent="0.3">
      <c r="A594" s="44"/>
      <c r="B594" s="45"/>
      <c r="C594" s="34"/>
      <c r="D594" s="34"/>
      <c r="E594" s="34"/>
      <c r="F594" s="46"/>
      <c r="G594" s="46"/>
      <c r="H594" s="46"/>
      <c r="I594" s="47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</row>
    <row r="595" spans="1:35" ht="15.75" customHeight="1" x14ac:dyDescent="0.3">
      <c r="A595" s="44"/>
      <c r="B595" s="45"/>
      <c r="C595" s="34"/>
      <c r="D595" s="34"/>
      <c r="E595" s="34"/>
      <c r="F595" s="46"/>
      <c r="G595" s="46"/>
      <c r="H595" s="46"/>
      <c r="I595" s="47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</row>
    <row r="596" spans="1:35" ht="15.75" customHeight="1" x14ac:dyDescent="0.3">
      <c r="A596" s="44"/>
      <c r="B596" s="45"/>
      <c r="C596" s="34"/>
      <c r="D596" s="34"/>
      <c r="E596" s="34"/>
      <c r="F596" s="46"/>
      <c r="G596" s="46"/>
      <c r="H596" s="46"/>
      <c r="I596" s="47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</row>
    <row r="597" spans="1:35" ht="15.75" customHeight="1" x14ac:dyDescent="0.3">
      <c r="A597" s="44"/>
      <c r="B597" s="45"/>
      <c r="C597" s="34"/>
      <c r="D597" s="34"/>
      <c r="E597" s="34"/>
      <c r="F597" s="46"/>
      <c r="G597" s="46"/>
      <c r="H597" s="46"/>
      <c r="I597" s="47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</row>
    <row r="598" spans="1:35" ht="15.75" customHeight="1" x14ac:dyDescent="0.3">
      <c r="A598" s="44"/>
      <c r="B598" s="45"/>
      <c r="C598" s="34"/>
      <c r="D598" s="34"/>
      <c r="E598" s="34"/>
      <c r="F598" s="46"/>
      <c r="G598" s="46"/>
      <c r="H598" s="46"/>
      <c r="I598" s="47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</row>
    <row r="599" spans="1:35" ht="15.75" customHeight="1" x14ac:dyDescent="0.3">
      <c r="A599" s="44"/>
      <c r="B599" s="45"/>
      <c r="C599" s="34"/>
      <c r="D599" s="34"/>
      <c r="E599" s="34"/>
      <c r="F599" s="46"/>
      <c r="G599" s="46"/>
      <c r="H599" s="46"/>
      <c r="I599" s="47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</row>
    <row r="600" spans="1:35" ht="15.75" customHeight="1" x14ac:dyDescent="0.3">
      <c r="A600" s="34"/>
      <c r="B600" s="34"/>
      <c r="C600" s="34"/>
      <c r="D600" s="34"/>
      <c r="E600" s="34"/>
      <c r="F600" s="34"/>
      <c r="G600" s="34"/>
      <c r="H600" s="34"/>
      <c r="I600" s="47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</row>
    <row r="601" spans="1:35" ht="15.75" customHeight="1" x14ac:dyDescent="0.3">
      <c r="A601" s="34"/>
      <c r="B601" s="34"/>
      <c r="C601" s="34"/>
      <c r="D601" s="34"/>
      <c r="E601" s="34"/>
      <c r="F601" s="34"/>
      <c r="G601" s="34"/>
      <c r="H601" s="34"/>
      <c r="I601" s="47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</row>
    <row r="602" spans="1:35" ht="15.75" customHeight="1" x14ac:dyDescent="0.3">
      <c r="A602" s="34"/>
      <c r="B602" s="34"/>
      <c r="C602" s="34"/>
      <c r="D602" s="34"/>
      <c r="E602" s="34"/>
      <c r="F602" s="34"/>
      <c r="G602" s="34"/>
      <c r="H602" s="34"/>
      <c r="I602" s="47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</row>
    <row r="603" spans="1:35" ht="15.75" customHeight="1" x14ac:dyDescent="0.3">
      <c r="A603" s="34"/>
      <c r="B603" s="34"/>
      <c r="C603" s="34"/>
      <c r="D603" s="34"/>
      <c r="E603" s="34"/>
      <c r="F603" s="34"/>
      <c r="G603" s="34"/>
      <c r="H603" s="34"/>
      <c r="I603" s="47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</row>
    <row r="604" spans="1:35" ht="15.75" customHeight="1" x14ac:dyDescent="0.3">
      <c r="A604" s="34"/>
      <c r="B604" s="34"/>
      <c r="C604" s="34"/>
      <c r="D604" s="34"/>
      <c r="E604" s="34"/>
      <c r="F604" s="34"/>
      <c r="G604" s="34"/>
      <c r="H604" s="34"/>
      <c r="I604" s="47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</row>
    <row r="605" spans="1:35" ht="15.75" customHeight="1" x14ac:dyDescent="0.3">
      <c r="A605" s="34"/>
      <c r="B605" s="34"/>
      <c r="C605" s="34"/>
      <c r="D605" s="34"/>
      <c r="E605" s="34"/>
      <c r="F605" s="34"/>
      <c r="G605" s="34"/>
      <c r="H605" s="34"/>
      <c r="I605" s="47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</row>
    <row r="606" spans="1:35" ht="15.75" customHeight="1" x14ac:dyDescent="0.3">
      <c r="A606" s="34"/>
      <c r="B606" s="34"/>
      <c r="C606" s="34"/>
      <c r="D606" s="34"/>
      <c r="E606" s="34"/>
      <c r="F606" s="34"/>
      <c r="G606" s="34"/>
      <c r="H606" s="34"/>
      <c r="I606" s="47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</row>
    <row r="607" spans="1:35" ht="15.75" customHeight="1" x14ac:dyDescent="0.3">
      <c r="A607" s="34"/>
      <c r="B607" s="34"/>
      <c r="C607" s="34"/>
      <c r="D607" s="34"/>
      <c r="E607" s="34"/>
      <c r="F607" s="34"/>
      <c r="G607" s="34"/>
      <c r="H607" s="34"/>
      <c r="I607" s="47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</row>
    <row r="608" spans="1:35" ht="15.75" customHeight="1" x14ac:dyDescent="0.3">
      <c r="A608" s="34"/>
      <c r="B608" s="34"/>
      <c r="C608" s="34"/>
      <c r="D608" s="34"/>
      <c r="E608" s="34"/>
      <c r="F608" s="34"/>
      <c r="G608" s="34"/>
      <c r="H608" s="34"/>
      <c r="I608" s="47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</row>
    <row r="609" spans="1:35" ht="15.75" customHeight="1" x14ac:dyDescent="0.3">
      <c r="A609" s="34"/>
      <c r="B609" s="34"/>
      <c r="C609" s="34"/>
      <c r="D609" s="34"/>
      <c r="E609" s="34"/>
      <c r="F609" s="34"/>
      <c r="G609" s="34"/>
      <c r="H609" s="34"/>
      <c r="I609" s="47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</row>
    <row r="610" spans="1:35" ht="15.75" customHeight="1" x14ac:dyDescent="0.3">
      <c r="A610" s="34"/>
      <c r="B610" s="34"/>
      <c r="C610" s="34"/>
      <c r="D610" s="34"/>
      <c r="E610" s="34"/>
      <c r="F610" s="34"/>
      <c r="G610" s="34"/>
      <c r="H610" s="34"/>
      <c r="I610" s="47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</row>
    <row r="611" spans="1:35" ht="15.75" customHeight="1" x14ac:dyDescent="0.3">
      <c r="A611" s="34"/>
      <c r="B611" s="34"/>
      <c r="C611" s="34"/>
      <c r="D611" s="34"/>
      <c r="E611" s="34"/>
      <c r="F611" s="34"/>
      <c r="G611" s="34"/>
      <c r="H611" s="34"/>
      <c r="I611" s="47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</row>
    <row r="612" spans="1:35" ht="15.75" customHeight="1" x14ac:dyDescent="0.3">
      <c r="A612" s="34"/>
      <c r="B612" s="34"/>
      <c r="C612" s="34"/>
      <c r="D612" s="34"/>
      <c r="E612" s="34"/>
      <c r="F612" s="34"/>
      <c r="G612" s="34"/>
      <c r="H612" s="34"/>
      <c r="I612" s="47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</row>
    <row r="613" spans="1:35" ht="15.75" customHeight="1" x14ac:dyDescent="0.3">
      <c r="A613" s="34"/>
      <c r="B613" s="34"/>
      <c r="C613" s="34"/>
      <c r="D613" s="34"/>
      <c r="E613" s="34"/>
      <c r="F613" s="34"/>
      <c r="G613" s="34"/>
      <c r="H613" s="34"/>
      <c r="I613" s="47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</row>
    <row r="614" spans="1:35" ht="15.75" customHeight="1" x14ac:dyDescent="0.3">
      <c r="A614" s="34"/>
      <c r="B614" s="34"/>
      <c r="C614" s="34"/>
      <c r="D614" s="34"/>
      <c r="E614" s="34"/>
      <c r="F614" s="34"/>
      <c r="G614" s="34"/>
      <c r="H614" s="34"/>
      <c r="I614" s="47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</row>
    <row r="615" spans="1:35" ht="15.75" customHeight="1" x14ac:dyDescent="0.3">
      <c r="A615" s="34"/>
      <c r="B615" s="34"/>
      <c r="C615" s="34"/>
      <c r="D615" s="34"/>
      <c r="E615" s="34"/>
      <c r="F615" s="34"/>
      <c r="G615" s="34"/>
      <c r="H615" s="34"/>
      <c r="I615" s="47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</row>
    <row r="616" spans="1:35" ht="15.75" customHeight="1" x14ac:dyDescent="0.3">
      <c r="A616" s="34"/>
      <c r="B616" s="34"/>
      <c r="C616" s="34"/>
      <c r="D616" s="34"/>
      <c r="E616" s="34"/>
      <c r="F616" s="34"/>
      <c r="G616" s="34"/>
      <c r="H616" s="34"/>
      <c r="I616" s="47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</row>
    <row r="617" spans="1:35" ht="15.75" customHeight="1" x14ac:dyDescent="0.3">
      <c r="A617" s="34"/>
      <c r="B617" s="34"/>
      <c r="C617" s="34"/>
      <c r="D617" s="34"/>
      <c r="E617" s="34"/>
      <c r="F617" s="34"/>
      <c r="G617" s="34"/>
      <c r="H617" s="34"/>
      <c r="I617" s="47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</row>
    <row r="618" spans="1:35" ht="15.75" customHeight="1" x14ac:dyDescent="0.3">
      <c r="A618" s="34"/>
      <c r="B618" s="34"/>
      <c r="C618" s="34"/>
      <c r="D618" s="34"/>
      <c r="E618" s="34"/>
      <c r="F618" s="34"/>
      <c r="G618" s="34"/>
      <c r="H618" s="34"/>
      <c r="I618" s="47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</row>
    <row r="619" spans="1:35" ht="15.75" customHeight="1" x14ac:dyDescent="0.3">
      <c r="A619" s="34"/>
      <c r="B619" s="34"/>
      <c r="C619" s="34"/>
      <c r="D619" s="34"/>
      <c r="E619" s="34"/>
      <c r="F619" s="34"/>
      <c r="G619" s="34"/>
      <c r="H619" s="34"/>
      <c r="I619" s="47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</row>
    <row r="620" spans="1:35" ht="15.75" customHeight="1" x14ac:dyDescent="0.3">
      <c r="A620" s="34"/>
      <c r="B620" s="34"/>
      <c r="C620" s="34"/>
      <c r="D620" s="34"/>
      <c r="E620" s="34"/>
      <c r="F620" s="34"/>
      <c r="G620" s="34"/>
      <c r="H620" s="34"/>
      <c r="I620" s="47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</row>
    <row r="621" spans="1:35" ht="15.75" customHeight="1" x14ac:dyDescent="0.3">
      <c r="A621" s="34"/>
      <c r="B621" s="34"/>
      <c r="C621" s="34"/>
      <c r="D621" s="34"/>
      <c r="E621" s="34"/>
      <c r="F621" s="34"/>
      <c r="G621" s="34"/>
      <c r="H621" s="34"/>
      <c r="I621" s="47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</row>
    <row r="622" spans="1:35" ht="15.75" customHeight="1" x14ac:dyDescent="0.3">
      <c r="A622" s="34"/>
      <c r="B622" s="34"/>
      <c r="C622" s="34"/>
      <c r="D622" s="34"/>
      <c r="E622" s="34"/>
      <c r="F622" s="34"/>
      <c r="G622" s="34"/>
      <c r="H622" s="34"/>
      <c r="I622" s="47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</row>
    <row r="623" spans="1:35" ht="15.75" customHeight="1" x14ac:dyDescent="0.3">
      <c r="A623" s="34"/>
      <c r="B623" s="34"/>
      <c r="C623" s="34"/>
      <c r="D623" s="34"/>
      <c r="E623" s="34"/>
      <c r="F623" s="34"/>
      <c r="G623" s="34"/>
      <c r="H623" s="34"/>
      <c r="I623" s="47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</row>
    <row r="624" spans="1:35" ht="15.75" customHeight="1" x14ac:dyDescent="0.3">
      <c r="A624" s="34"/>
      <c r="B624" s="34"/>
      <c r="C624" s="34"/>
      <c r="D624" s="34"/>
      <c r="E624" s="34"/>
      <c r="F624" s="34"/>
      <c r="G624" s="34"/>
      <c r="H624" s="34"/>
      <c r="I624" s="47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</row>
    <row r="625" spans="1:35" ht="15.75" customHeight="1" x14ac:dyDescent="0.3">
      <c r="A625" s="34"/>
      <c r="B625" s="34"/>
      <c r="C625" s="34"/>
      <c r="D625" s="34"/>
      <c r="E625" s="34"/>
      <c r="F625" s="34"/>
      <c r="G625" s="34"/>
      <c r="H625" s="34"/>
      <c r="I625" s="47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</row>
    <row r="626" spans="1:35" ht="15.75" customHeight="1" x14ac:dyDescent="0.3">
      <c r="A626" s="34"/>
      <c r="B626" s="34"/>
      <c r="C626" s="34"/>
      <c r="D626" s="34"/>
      <c r="E626" s="34"/>
      <c r="F626" s="34"/>
      <c r="G626" s="34"/>
      <c r="H626" s="34"/>
      <c r="I626" s="47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</row>
    <row r="627" spans="1:35" ht="15.75" customHeight="1" x14ac:dyDescent="0.3">
      <c r="A627" s="34"/>
      <c r="B627" s="34"/>
      <c r="C627" s="34"/>
      <c r="D627" s="34"/>
      <c r="E627" s="34"/>
      <c r="F627" s="34"/>
      <c r="G627" s="34"/>
      <c r="H627" s="34"/>
      <c r="I627" s="47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</row>
    <row r="628" spans="1:35" ht="15.75" customHeight="1" x14ac:dyDescent="0.3">
      <c r="A628" s="34"/>
      <c r="B628" s="34"/>
      <c r="C628" s="34"/>
      <c r="D628" s="34"/>
      <c r="E628" s="34"/>
      <c r="F628" s="34"/>
      <c r="G628" s="34"/>
      <c r="H628" s="34"/>
      <c r="I628" s="47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</row>
    <row r="629" spans="1:35" ht="15.75" customHeight="1" x14ac:dyDescent="0.3">
      <c r="A629" s="34"/>
      <c r="B629" s="34"/>
      <c r="C629" s="34"/>
      <c r="D629" s="34"/>
      <c r="E629" s="34"/>
      <c r="F629" s="34"/>
      <c r="G629" s="34"/>
      <c r="H629" s="34"/>
      <c r="I629" s="47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</row>
    <row r="630" spans="1:35" ht="15.75" customHeight="1" x14ac:dyDescent="0.3">
      <c r="A630" s="34"/>
      <c r="B630" s="34"/>
      <c r="C630" s="34"/>
      <c r="D630" s="34"/>
      <c r="E630" s="34"/>
      <c r="F630" s="34"/>
      <c r="G630" s="34"/>
      <c r="H630" s="34"/>
      <c r="I630" s="47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</row>
    <row r="631" spans="1:35" ht="15.75" customHeight="1" x14ac:dyDescent="0.3">
      <c r="A631" s="34"/>
      <c r="B631" s="34"/>
      <c r="C631" s="34"/>
      <c r="D631" s="34"/>
      <c r="E631" s="34"/>
      <c r="F631" s="34"/>
      <c r="G631" s="34"/>
      <c r="H631" s="34"/>
      <c r="I631" s="47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</row>
    <row r="632" spans="1:35" ht="15.75" customHeight="1" x14ac:dyDescent="0.3">
      <c r="A632" s="34"/>
      <c r="B632" s="34"/>
      <c r="C632" s="34"/>
      <c r="D632" s="34"/>
      <c r="E632" s="34"/>
      <c r="F632" s="34"/>
      <c r="G632" s="34"/>
      <c r="H632" s="34"/>
      <c r="I632" s="47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</row>
    <row r="633" spans="1:35" ht="15.75" customHeight="1" x14ac:dyDescent="0.3">
      <c r="A633" s="34"/>
      <c r="B633" s="34"/>
      <c r="C633" s="34"/>
      <c r="D633" s="34"/>
      <c r="E633" s="34"/>
      <c r="F633" s="34"/>
      <c r="G633" s="34"/>
      <c r="H633" s="34"/>
      <c r="I633" s="47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</row>
    <row r="634" spans="1:35" ht="15.75" customHeight="1" x14ac:dyDescent="0.3">
      <c r="A634" s="34"/>
      <c r="B634" s="34"/>
      <c r="C634" s="34"/>
      <c r="D634" s="34"/>
      <c r="E634" s="34"/>
      <c r="F634" s="34"/>
      <c r="G634" s="34"/>
      <c r="H634" s="34"/>
      <c r="I634" s="47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</row>
    <row r="635" spans="1:35" ht="15.75" customHeight="1" x14ac:dyDescent="0.3">
      <c r="A635" s="34"/>
      <c r="B635" s="34"/>
      <c r="C635" s="34"/>
      <c r="D635" s="34"/>
      <c r="E635" s="34"/>
      <c r="F635" s="34"/>
      <c r="G635" s="34"/>
      <c r="H635" s="34"/>
      <c r="I635" s="47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</row>
    <row r="636" spans="1:35" ht="15.75" customHeight="1" x14ac:dyDescent="0.3">
      <c r="A636" s="34"/>
      <c r="B636" s="34"/>
      <c r="C636" s="34"/>
      <c r="D636" s="34"/>
      <c r="E636" s="34"/>
      <c r="F636" s="34"/>
      <c r="G636" s="34"/>
      <c r="H636" s="34"/>
      <c r="I636" s="47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</row>
    <row r="637" spans="1:35" ht="15.75" customHeight="1" x14ac:dyDescent="0.3">
      <c r="A637" s="34"/>
      <c r="B637" s="34"/>
      <c r="C637" s="34"/>
      <c r="D637" s="34"/>
      <c r="E637" s="34"/>
      <c r="F637" s="34"/>
      <c r="G637" s="34"/>
      <c r="H637" s="34"/>
      <c r="I637" s="47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</row>
    <row r="638" spans="1:35" ht="15.75" customHeight="1" x14ac:dyDescent="0.3">
      <c r="A638" s="34"/>
      <c r="B638" s="34"/>
      <c r="C638" s="34"/>
      <c r="D638" s="34"/>
      <c r="E638" s="34"/>
      <c r="F638" s="34"/>
      <c r="G638" s="34"/>
      <c r="H638" s="34"/>
      <c r="I638" s="47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</row>
    <row r="639" spans="1:35" ht="15.75" customHeight="1" x14ac:dyDescent="0.3">
      <c r="A639" s="34"/>
      <c r="B639" s="34"/>
      <c r="C639" s="34"/>
      <c r="D639" s="34"/>
      <c r="E639" s="34"/>
      <c r="F639" s="34"/>
      <c r="G639" s="34"/>
      <c r="H639" s="34"/>
      <c r="I639" s="47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</row>
    <row r="640" spans="1:35" ht="15.75" customHeight="1" x14ac:dyDescent="0.3">
      <c r="A640" s="34"/>
      <c r="B640" s="34"/>
      <c r="C640" s="34"/>
      <c r="D640" s="34"/>
      <c r="E640" s="34"/>
      <c r="F640" s="34"/>
      <c r="G640" s="34"/>
      <c r="H640" s="34"/>
      <c r="I640" s="47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</row>
    <row r="641" spans="1:35" ht="15.75" customHeight="1" x14ac:dyDescent="0.3">
      <c r="A641" s="34"/>
      <c r="B641" s="34"/>
      <c r="C641" s="34"/>
      <c r="D641" s="34"/>
      <c r="E641" s="34"/>
      <c r="F641" s="34"/>
      <c r="G641" s="34"/>
      <c r="H641" s="34"/>
      <c r="I641" s="47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</row>
    <row r="642" spans="1:35" ht="15.75" customHeight="1" x14ac:dyDescent="0.3">
      <c r="A642" s="34"/>
      <c r="B642" s="34"/>
      <c r="C642" s="34"/>
      <c r="D642" s="34"/>
      <c r="E642" s="34"/>
      <c r="F642" s="34"/>
      <c r="G642" s="34"/>
      <c r="H642" s="34"/>
      <c r="I642" s="47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</row>
    <row r="643" spans="1:35" ht="15.75" customHeight="1" x14ac:dyDescent="0.3">
      <c r="A643" s="34"/>
      <c r="B643" s="34"/>
      <c r="C643" s="34"/>
      <c r="D643" s="34"/>
      <c r="E643" s="34"/>
      <c r="F643" s="34"/>
      <c r="G643" s="34"/>
      <c r="H643" s="34"/>
      <c r="I643" s="47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</row>
    <row r="644" spans="1:35" ht="15.75" customHeight="1" x14ac:dyDescent="0.3">
      <c r="A644" s="34"/>
      <c r="B644" s="34"/>
      <c r="C644" s="34"/>
      <c r="D644" s="34"/>
      <c r="E644" s="34"/>
      <c r="F644" s="34"/>
      <c r="G644" s="34"/>
      <c r="H644" s="34"/>
      <c r="I644" s="47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</row>
    <row r="645" spans="1:35" ht="15.75" customHeight="1" x14ac:dyDescent="0.3">
      <c r="A645" s="34"/>
      <c r="B645" s="34"/>
      <c r="C645" s="34"/>
      <c r="D645" s="34"/>
      <c r="E645" s="34"/>
      <c r="F645" s="34"/>
      <c r="G645" s="34"/>
      <c r="H645" s="34"/>
      <c r="I645" s="47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</row>
    <row r="646" spans="1:35" ht="15.75" customHeight="1" x14ac:dyDescent="0.3">
      <c r="A646" s="34"/>
      <c r="B646" s="34"/>
      <c r="C646" s="34"/>
      <c r="D646" s="34"/>
      <c r="E646" s="34"/>
      <c r="F646" s="34"/>
      <c r="G646" s="34"/>
      <c r="H646" s="34"/>
      <c r="I646" s="47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</row>
    <row r="647" spans="1:35" ht="15.75" customHeight="1" x14ac:dyDescent="0.3">
      <c r="A647" s="34"/>
      <c r="B647" s="34"/>
      <c r="C647" s="34"/>
      <c r="D647" s="34"/>
      <c r="E647" s="34"/>
      <c r="F647" s="34"/>
      <c r="G647" s="34"/>
      <c r="H647" s="34"/>
      <c r="I647" s="47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</row>
    <row r="648" spans="1:35" ht="15.75" customHeight="1" x14ac:dyDescent="0.3">
      <c r="A648" s="34"/>
      <c r="B648" s="34"/>
      <c r="C648" s="34"/>
      <c r="D648" s="34"/>
      <c r="E648" s="34"/>
      <c r="F648" s="34"/>
      <c r="G648" s="34"/>
      <c r="H648" s="34"/>
      <c r="I648" s="47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</row>
    <row r="649" spans="1:35" ht="15.75" customHeight="1" x14ac:dyDescent="0.3">
      <c r="A649" s="34"/>
      <c r="B649" s="34"/>
      <c r="C649" s="34"/>
      <c r="D649" s="34"/>
      <c r="E649" s="34"/>
      <c r="F649" s="34"/>
      <c r="G649" s="34"/>
      <c r="H649" s="34"/>
      <c r="I649" s="47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</row>
    <row r="650" spans="1:35" ht="15.75" customHeight="1" x14ac:dyDescent="0.3">
      <c r="A650" s="34"/>
      <c r="B650" s="34"/>
      <c r="C650" s="34"/>
      <c r="D650" s="34"/>
      <c r="E650" s="34"/>
      <c r="F650" s="34"/>
      <c r="G650" s="34"/>
      <c r="H650" s="34"/>
      <c r="I650" s="47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</row>
    <row r="651" spans="1:35" ht="15.75" customHeight="1" x14ac:dyDescent="0.3">
      <c r="A651" s="34"/>
      <c r="B651" s="34"/>
      <c r="C651" s="34"/>
      <c r="D651" s="34"/>
      <c r="E651" s="34"/>
      <c r="F651" s="34"/>
      <c r="G651" s="34"/>
      <c r="H651" s="34"/>
      <c r="I651" s="47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</row>
    <row r="652" spans="1:35" ht="15.75" customHeight="1" x14ac:dyDescent="0.3">
      <c r="A652" s="34"/>
      <c r="B652" s="34"/>
      <c r="C652" s="34"/>
      <c r="D652" s="34"/>
      <c r="E652" s="34"/>
      <c r="F652" s="34"/>
      <c r="G652" s="34"/>
      <c r="H652" s="34"/>
      <c r="I652" s="47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</row>
    <row r="653" spans="1:35" ht="15.75" customHeight="1" x14ac:dyDescent="0.3">
      <c r="A653" s="34"/>
      <c r="B653" s="34"/>
      <c r="C653" s="34"/>
      <c r="D653" s="34"/>
      <c r="E653" s="34"/>
      <c r="F653" s="34"/>
      <c r="G653" s="34"/>
      <c r="H653" s="34"/>
      <c r="I653" s="47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</row>
    <row r="654" spans="1:35" ht="15.75" customHeight="1" x14ac:dyDescent="0.3">
      <c r="A654" s="34"/>
      <c r="B654" s="34"/>
      <c r="C654" s="34"/>
      <c r="D654" s="34"/>
      <c r="E654" s="34"/>
      <c r="F654" s="34"/>
      <c r="G654" s="34"/>
      <c r="H654" s="34"/>
      <c r="I654" s="47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</row>
    <row r="655" spans="1:35" ht="15.75" customHeight="1" x14ac:dyDescent="0.3">
      <c r="A655" s="34"/>
      <c r="B655" s="34"/>
      <c r="C655" s="34"/>
      <c r="D655" s="34"/>
      <c r="E655" s="34"/>
      <c r="F655" s="34"/>
      <c r="G655" s="34"/>
      <c r="H655" s="34"/>
      <c r="I655" s="47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</row>
    <row r="656" spans="1:35" ht="15.75" customHeight="1" x14ac:dyDescent="0.3">
      <c r="A656" s="34"/>
      <c r="B656" s="34"/>
      <c r="C656" s="34"/>
      <c r="D656" s="34"/>
      <c r="E656" s="34"/>
      <c r="F656" s="34"/>
      <c r="G656" s="34"/>
      <c r="H656" s="34"/>
      <c r="I656" s="47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</row>
    <row r="657" spans="1:35" ht="15.75" customHeight="1" x14ac:dyDescent="0.3">
      <c r="A657" s="34"/>
      <c r="B657" s="34"/>
      <c r="C657" s="34"/>
      <c r="D657" s="34"/>
      <c r="E657" s="34"/>
      <c r="F657" s="34"/>
      <c r="G657" s="34"/>
      <c r="H657" s="34"/>
      <c r="I657" s="47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</row>
    <row r="658" spans="1:35" ht="15.75" customHeight="1" x14ac:dyDescent="0.3">
      <c r="A658" s="34"/>
      <c r="B658" s="34"/>
      <c r="C658" s="34"/>
      <c r="D658" s="34"/>
      <c r="E658" s="34"/>
      <c r="F658" s="34"/>
      <c r="G658" s="34"/>
      <c r="H658" s="34"/>
      <c r="I658" s="47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</row>
    <row r="659" spans="1:35" ht="15.75" customHeight="1" x14ac:dyDescent="0.3">
      <c r="A659" s="34"/>
      <c r="B659" s="34"/>
      <c r="C659" s="34"/>
      <c r="D659" s="34"/>
      <c r="E659" s="34"/>
      <c r="F659" s="34"/>
      <c r="G659" s="34"/>
      <c r="H659" s="34"/>
      <c r="I659" s="47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</row>
    <row r="660" spans="1:35" ht="15.75" customHeight="1" x14ac:dyDescent="0.3">
      <c r="A660" s="34"/>
      <c r="B660" s="34"/>
      <c r="C660" s="34"/>
      <c r="D660" s="34"/>
      <c r="E660" s="34"/>
      <c r="F660" s="34"/>
      <c r="G660" s="34"/>
      <c r="H660" s="34"/>
      <c r="I660" s="47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</row>
    <row r="661" spans="1:35" ht="15.75" customHeight="1" x14ac:dyDescent="0.3">
      <c r="A661" s="34"/>
      <c r="B661" s="34"/>
      <c r="C661" s="34"/>
      <c r="D661" s="34"/>
      <c r="E661" s="34"/>
      <c r="F661" s="34"/>
      <c r="G661" s="34"/>
      <c r="H661" s="34"/>
      <c r="I661" s="47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</row>
    <row r="662" spans="1:35" ht="15.75" customHeight="1" x14ac:dyDescent="0.3">
      <c r="A662" s="34"/>
      <c r="B662" s="34"/>
      <c r="C662" s="34"/>
      <c r="D662" s="34"/>
      <c r="E662" s="34"/>
      <c r="F662" s="34"/>
      <c r="G662" s="34"/>
      <c r="H662" s="34"/>
      <c r="I662" s="47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</row>
    <row r="663" spans="1:35" ht="15.75" customHeight="1" x14ac:dyDescent="0.3">
      <c r="A663" s="34"/>
      <c r="B663" s="34"/>
      <c r="C663" s="34"/>
      <c r="D663" s="34"/>
      <c r="E663" s="34"/>
      <c r="F663" s="34"/>
      <c r="G663" s="34"/>
      <c r="H663" s="34"/>
      <c r="I663" s="47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</row>
    <row r="664" spans="1:35" ht="15.75" customHeight="1" x14ac:dyDescent="0.3">
      <c r="A664" s="34"/>
      <c r="B664" s="34"/>
      <c r="C664" s="34"/>
      <c r="D664" s="34"/>
      <c r="E664" s="34"/>
      <c r="F664" s="34"/>
      <c r="G664" s="34"/>
      <c r="H664" s="34"/>
      <c r="I664" s="47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</row>
    <row r="665" spans="1:35" ht="15.75" customHeight="1" x14ac:dyDescent="0.3">
      <c r="A665" s="34"/>
      <c r="B665" s="34"/>
      <c r="C665" s="34"/>
      <c r="D665" s="34"/>
      <c r="E665" s="34"/>
      <c r="F665" s="34"/>
      <c r="G665" s="34"/>
      <c r="H665" s="34"/>
      <c r="I665" s="47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</row>
    <row r="666" spans="1:35" ht="15.75" customHeight="1" x14ac:dyDescent="0.3">
      <c r="A666" s="34"/>
      <c r="B666" s="34"/>
      <c r="C666" s="34"/>
      <c r="D666" s="34"/>
      <c r="E666" s="34"/>
      <c r="F666" s="34"/>
      <c r="G666" s="34"/>
      <c r="H666" s="34"/>
      <c r="I666" s="47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</row>
    <row r="667" spans="1:35" ht="15.75" customHeight="1" x14ac:dyDescent="0.3">
      <c r="A667" s="34"/>
      <c r="B667" s="34"/>
      <c r="C667" s="34"/>
      <c r="D667" s="34"/>
      <c r="E667" s="34"/>
      <c r="F667" s="34"/>
      <c r="G667" s="34"/>
      <c r="H667" s="34"/>
      <c r="I667" s="47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</row>
    <row r="668" spans="1:35" ht="15.75" customHeight="1" x14ac:dyDescent="0.3">
      <c r="A668" s="34"/>
      <c r="B668" s="34"/>
      <c r="C668" s="34"/>
      <c r="D668" s="34"/>
      <c r="E668" s="34"/>
      <c r="F668" s="34"/>
      <c r="G668" s="34"/>
      <c r="H668" s="34"/>
      <c r="I668" s="47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</row>
    <row r="669" spans="1:35" ht="15.75" customHeight="1" x14ac:dyDescent="0.3">
      <c r="A669" s="34"/>
      <c r="B669" s="34"/>
      <c r="C669" s="34"/>
      <c r="D669" s="34"/>
      <c r="E669" s="34"/>
      <c r="F669" s="34"/>
      <c r="G669" s="34"/>
      <c r="H669" s="34"/>
      <c r="I669" s="47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</row>
    <row r="670" spans="1:35" ht="15.75" customHeight="1" x14ac:dyDescent="0.3">
      <c r="A670" s="34"/>
      <c r="B670" s="34"/>
      <c r="C670" s="34"/>
      <c r="D670" s="34"/>
      <c r="E670" s="34"/>
      <c r="F670" s="34"/>
      <c r="G670" s="34"/>
      <c r="H670" s="34"/>
      <c r="I670" s="47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</row>
    <row r="671" spans="1:35" ht="15.75" customHeight="1" x14ac:dyDescent="0.3">
      <c r="A671" s="34"/>
      <c r="B671" s="34"/>
      <c r="C671" s="34"/>
      <c r="D671" s="34"/>
      <c r="E671" s="34"/>
      <c r="F671" s="34"/>
      <c r="G671" s="34"/>
      <c r="H671" s="34"/>
      <c r="I671" s="47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ht="15.75" customHeight="1" x14ac:dyDescent="0.3">
      <c r="A672" s="34"/>
      <c r="B672" s="34"/>
      <c r="C672" s="34"/>
      <c r="D672" s="34"/>
      <c r="E672" s="34"/>
      <c r="F672" s="34"/>
      <c r="G672" s="34"/>
      <c r="H672" s="34"/>
      <c r="I672" s="47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</row>
    <row r="673" spans="1:35" ht="15.75" customHeight="1" x14ac:dyDescent="0.3">
      <c r="A673" s="34"/>
      <c r="B673" s="34"/>
      <c r="C673" s="34"/>
      <c r="D673" s="34"/>
      <c r="E673" s="34"/>
      <c r="F673" s="34"/>
      <c r="G673" s="34"/>
      <c r="H673" s="34"/>
      <c r="I673" s="47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</row>
    <row r="674" spans="1:35" ht="15.75" customHeight="1" x14ac:dyDescent="0.3">
      <c r="A674" s="34"/>
      <c r="B674" s="34"/>
      <c r="C674" s="34"/>
      <c r="D674" s="34"/>
      <c r="E674" s="34"/>
      <c r="F674" s="34"/>
      <c r="G674" s="34"/>
      <c r="H674" s="34"/>
      <c r="I674" s="47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</row>
    <row r="675" spans="1:35" ht="15.75" customHeight="1" x14ac:dyDescent="0.3">
      <c r="A675" s="34"/>
      <c r="B675" s="34"/>
      <c r="C675" s="34"/>
      <c r="D675" s="34"/>
      <c r="E675" s="34"/>
      <c r="F675" s="34"/>
      <c r="G675" s="34"/>
      <c r="H675" s="34"/>
      <c r="I675" s="47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</row>
    <row r="676" spans="1:35" ht="15.75" customHeight="1" x14ac:dyDescent="0.3">
      <c r="A676" s="34"/>
      <c r="B676" s="34"/>
      <c r="C676" s="34"/>
      <c r="D676" s="34"/>
      <c r="E676" s="34"/>
      <c r="F676" s="34"/>
      <c r="G676" s="34"/>
      <c r="H676" s="34"/>
      <c r="I676" s="47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</row>
    <row r="677" spans="1:35" ht="15.75" customHeight="1" x14ac:dyDescent="0.3">
      <c r="A677" s="34"/>
      <c r="B677" s="34"/>
      <c r="C677" s="34"/>
      <c r="D677" s="34"/>
      <c r="E677" s="34"/>
      <c r="F677" s="34"/>
      <c r="G677" s="34"/>
      <c r="H677" s="34"/>
      <c r="I677" s="47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</row>
    <row r="678" spans="1:35" ht="15.75" customHeight="1" x14ac:dyDescent="0.3">
      <c r="A678" s="34"/>
      <c r="B678" s="34"/>
      <c r="C678" s="34"/>
      <c r="D678" s="34"/>
      <c r="E678" s="34"/>
      <c r="F678" s="34"/>
      <c r="G678" s="34"/>
      <c r="H678" s="34"/>
      <c r="I678" s="47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</row>
    <row r="679" spans="1:35" ht="15.75" customHeight="1" x14ac:dyDescent="0.3">
      <c r="A679" s="34"/>
      <c r="B679" s="34"/>
      <c r="C679" s="34"/>
      <c r="D679" s="34"/>
      <c r="E679" s="34"/>
      <c r="F679" s="34"/>
      <c r="G679" s="34"/>
      <c r="H679" s="34"/>
      <c r="I679" s="47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</row>
    <row r="680" spans="1:35" ht="15.75" customHeight="1" x14ac:dyDescent="0.3">
      <c r="A680" s="34"/>
      <c r="B680" s="34"/>
      <c r="C680" s="34"/>
      <c r="D680" s="34"/>
      <c r="E680" s="34"/>
      <c r="F680" s="34"/>
      <c r="G680" s="34"/>
      <c r="H680" s="34"/>
      <c r="I680" s="47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</row>
    <row r="681" spans="1:35" ht="15.75" customHeight="1" x14ac:dyDescent="0.3">
      <c r="A681" s="34"/>
      <c r="B681" s="34"/>
      <c r="C681" s="34"/>
      <c r="D681" s="34"/>
      <c r="E681" s="34"/>
      <c r="F681" s="34"/>
      <c r="G681" s="34"/>
      <c r="H681" s="34"/>
      <c r="I681" s="47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</row>
    <row r="682" spans="1:35" ht="15.75" customHeight="1" x14ac:dyDescent="0.3">
      <c r="A682" s="34"/>
      <c r="B682" s="34"/>
      <c r="C682" s="34"/>
      <c r="D682" s="34"/>
      <c r="E682" s="34"/>
      <c r="F682" s="34"/>
      <c r="G682" s="34"/>
      <c r="H682" s="34"/>
      <c r="I682" s="47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</row>
    <row r="683" spans="1:35" ht="15.75" customHeight="1" x14ac:dyDescent="0.3">
      <c r="A683" s="34"/>
      <c r="B683" s="34"/>
      <c r="C683" s="34"/>
      <c r="D683" s="34"/>
      <c r="E683" s="34"/>
      <c r="F683" s="34"/>
      <c r="G683" s="34"/>
      <c r="H683" s="34"/>
      <c r="I683" s="47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</row>
    <row r="684" spans="1:35" ht="15.75" customHeight="1" x14ac:dyDescent="0.3">
      <c r="A684" s="34"/>
      <c r="B684" s="34"/>
      <c r="C684" s="34"/>
      <c r="D684" s="34"/>
      <c r="E684" s="34"/>
      <c r="F684" s="34"/>
      <c r="G684" s="34"/>
      <c r="H684" s="34"/>
      <c r="I684" s="47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</row>
    <row r="685" spans="1:35" ht="15.75" customHeight="1" x14ac:dyDescent="0.3">
      <c r="A685" s="34"/>
      <c r="B685" s="34"/>
      <c r="C685" s="34"/>
      <c r="D685" s="34"/>
      <c r="E685" s="34"/>
      <c r="F685" s="34"/>
      <c r="G685" s="34"/>
      <c r="H685" s="34"/>
      <c r="I685" s="47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</row>
    <row r="686" spans="1:35" ht="15.75" customHeight="1" x14ac:dyDescent="0.3">
      <c r="A686" s="34"/>
      <c r="B686" s="34"/>
      <c r="C686" s="34"/>
      <c r="D686" s="34"/>
      <c r="E686" s="34"/>
      <c r="F686" s="34"/>
      <c r="G686" s="34"/>
      <c r="H686" s="34"/>
      <c r="I686" s="47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</row>
    <row r="687" spans="1:35" ht="15.75" customHeight="1" x14ac:dyDescent="0.3">
      <c r="A687" s="34"/>
      <c r="B687" s="34"/>
      <c r="C687" s="34"/>
      <c r="D687" s="34"/>
      <c r="E687" s="34"/>
      <c r="F687" s="34"/>
      <c r="G687" s="34"/>
      <c r="H687" s="34"/>
      <c r="I687" s="47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</row>
    <row r="688" spans="1:35" ht="15.75" customHeight="1" x14ac:dyDescent="0.3">
      <c r="A688" s="34"/>
      <c r="B688" s="34"/>
      <c r="C688" s="34"/>
      <c r="D688" s="34"/>
      <c r="E688" s="34"/>
      <c r="F688" s="34"/>
      <c r="G688" s="34"/>
      <c r="H688" s="34"/>
      <c r="I688" s="47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</row>
    <row r="689" spans="1:35" ht="15.75" customHeight="1" x14ac:dyDescent="0.3">
      <c r="A689" s="34"/>
      <c r="B689" s="34"/>
      <c r="C689" s="34"/>
      <c r="D689" s="34"/>
      <c r="E689" s="34"/>
      <c r="F689" s="34"/>
      <c r="G689" s="34"/>
      <c r="H689" s="34"/>
      <c r="I689" s="47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</row>
    <row r="690" spans="1:35" ht="15.75" customHeight="1" x14ac:dyDescent="0.3">
      <c r="A690" s="34"/>
      <c r="B690" s="34"/>
      <c r="C690" s="34"/>
      <c r="D690" s="34"/>
      <c r="E690" s="34"/>
      <c r="F690" s="34"/>
      <c r="G690" s="34"/>
      <c r="H690" s="34"/>
      <c r="I690" s="47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</row>
    <row r="691" spans="1:35" ht="15.75" customHeight="1" x14ac:dyDescent="0.3">
      <c r="A691" s="34"/>
      <c r="B691" s="34"/>
      <c r="C691" s="34"/>
      <c r="D691" s="34"/>
      <c r="E691" s="34"/>
      <c r="F691" s="34"/>
      <c r="G691" s="34"/>
      <c r="H691" s="34"/>
      <c r="I691" s="47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</row>
    <row r="692" spans="1:35" ht="15.75" customHeight="1" x14ac:dyDescent="0.3">
      <c r="A692" s="34"/>
      <c r="B692" s="34"/>
      <c r="C692" s="34"/>
      <c r="D692" s="34"/>
      <c r="E692" s="34"/>
      <c r="F692" s="34"/>
      <c r="G692" s="34"/>
      <c r="H692" s="34"/>
      <c r="I692" s="47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</row>
    <row r="693" spans="1:35" ht="15.75" customHeight="1" x14ac:dyDescent="0.3">
      <c r="A693" s="34"/>
      <c r="B693" s="34"/>
      <c r="C693" s="34"/>
      <c r="D693" s="34"/>
      <c r="E693" s="34"/>
      <c r="F693" s="34"/>
      <c r="G693" s="34"/>
      <c r="H693" s="34"/>
      <c r="I693" s="47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</row>
    <row r="694" spans="1:35" ht="15.75" customHeight="1" x14ac:dyDescent="0.3">
      <c r="A694" s="34"/>
      <c r="B694" s="34"/>
      <c r="C694" s="34"/>
      <c r="D694" s="34"/>
      <c r="E694" s="34"/>
      <c r="F694" s="34"/>
      <c r="G694" s="34"/>
      <c r="H694" s="34"/>
      <c r="I694" s="47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</row>
    <row r="695" spans="1:35" ht="15.75" customHeight="1" x14ac:dyDescent="0.3">
      <c r="A695" s="34"/>
      <c r="B695" s="34"/>
      <c r="C695" s="34"/>
      <c r="D695" s="34"/>
      <c r="E695" s="34"/>
      <c r="F695" s="34"/>
      <c r="G695" s="34"/>
      <c r="H695" s="34"/>
      <c r="I695" s="47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</row>
    <row r="696" spans="1:35" ht="15.75" customHeight="1" x14ac:dyDescent="0.3">
      <c r="A696" s="34"/>
      <c r="B696" s="34"/>
      <c r="C696" s="34"/>
      <c r="D696" s="34"/>
      <c r="E696" s="34"/>
      <c r="F696" s="34"/>
      <c r="G696" s="34"/>
      <c r="H696" s="34"/>
      <c r="I696" s="47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</row>
    <row r="697" spans="1:35" ht="15.75" customHeight="1" x14ac:dyDescent="0.3">
      <c r="A697" s="34"/>
      <c r="B697" s="34"/>
      <c r="C697" s="34"/>
      <c r="D697" s="34"/>
      <c r="E697" s="34"/>
      <c r="F697" s="34"/>
      <c r="G697" s="34"/>
      <c r="H697" s="34"/>
      <c r="I697" s="47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</row>
    <row r="698" spans="1:35" ht="15.75" customHeight="1" x14ac:dyDescent="0.3">
      <c r="A698" s="34"/>
      <c r="B698" s="34"/>
      <c r="C698" s="34"/>
      <c r="D698" s="34"/>
      <c r="E698" s="34"/>
      <c r="F698" s="34"/>
      <c r="G698" s="34"/>
      <c r="H698" s="34"/>
      <c r="I698" s="47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</row>
    <row r="699" spans="1:35" ht="15.75" customHeight="1" x14ac:dyDescent="0.3">
      <c r="A699" s="34"/>
      <c r="B699" s="34"/>
      <c r="C699" s="34"/>
      <c r="D699" s="34"/>
      <c r="E699" s="34"/>
      <c r="F699" s="34"/>
      <c r="G699" s="34"/>
      <c r="H699" s="34"/>
      <c r="I699" s="47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</row>
    <row r="700" spans="1:35" ht="15.75" customHeight="1" x14ac:dyDescent="0.3">
      <c r="A700" s="34"/>
      <c r="B700" s="34"/>
      <c r="C700" s="34"/>
      <c r="D700" s="34"/>
      <c r="E700" s="34"/>
      <c r="F700" s="34"/>
      <c r="G700" s="34"/>
      <c r="H700" s="34"/>
      <c r="I700" s="47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</row>
    <row r="701" spans="1:35" ht="15.75" customHeight="1" x14ac:dyDescent="0.3">
      <c r="A701" s="34"/>
      <c r="B701" s="34"/>
      <c r="C701" s="34"/>
      <c r="D701" s="34"/>
      <c r="E701" s="34"/>
      <c r="F701" s="34"/>
      <c r="G701" s="34"/>
      <c r="H701" s="34"/>
      <c r="I701" s="47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</row>
    <row r="702" spans="1:35" ht="15.75" customHeight="1" x14ac:dyDescent="0.3">
      <c r="A702" s="34"/>
      <c r="B702" s="34"/>
      <c r="C702" s="34"/>
      <c r="D702" s="34"/>
      <c r="E702" s="34"/>
      <c r="F702" s="34"/>
      <c r="G702" s="34"/>
      <c r="H702" s="34"/>
      <c r="I702" s="47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</row>
    <row r="703" spans="1:35" ht="15.75" customHeight="1" x14ac:dyDescent="0.3">
      <c r="A703" s="34"/>
      <c r="B703" s="34"/>
      <c r="C703" s="34"/>
      <c r="D703" s="34"/>
      <c r="E703" s="34"/>
      <c r="F703" s="34"/>
      <c r="G703" s="34"/>
      <c r="H703" s="34"/>
      <c r="I703" s="47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</row>
    <row r="704" spans="1:35" ht="15.75" customHeight="1" x14ac:dyDescent="0.3">
      <c r="A704" s="34"/>
      <c r="B704" s="34"/>
      <c r="C704" s="34"/>
      <c r="D704" s="34"/>
      <c r="E704" s="34"/>
      <c r="F704" s="34"/>
      <c r="G704" s="34"/>
      <c r="H704" s="34"/>
      <c r="I704" s="47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</row>
    <row r="705" spans="1:35" ht="15.75" customHeight="1" x14ac:dyDescent="0.3">
      <c r="A705" s="34"/>
      <c r="B705" s="34"/>
      <c r="C705" s="34"/>
      <c r="D705" s="34"/>
      <c r="E705" s="34"/>
      <c r="F705" s="34"/>
      <c r="G705" s="34"/>
      <c r="H705" s="34"/>
      <c r="I705" s="47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</row>
    <row r="706" spans="1:35" ht="15.75" customHeight="1" x14ac:dyDescent="0.3">
      <c r="A706" s="34"/>
      <c r="B706" s="34"/>
      <c r="C706" s="34"/>
      <c r="D706" s="34"/>
      <c r="E706" s="34"/>
      <c r="F706" s="34"/>
      <c r="G706" s="34"/>
      <c r="H706" s="34"/>
      <c r="I706" s="47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</row>
    <row r="707" spans="1:35" ht="15.75" customHeight="1" x14ac:dyDescent="0.3">
      <c r="A707" s="34"/>
      <c r="B707" s="34"/>
      <c r="C707" s="34"/>
      <c r="D707" s="34"/>
      <c r="E707" s="34"/>
      <c r="F707" s="34"/>
      <c r="G707" s="34"/>
      <c r="H707" s="34"/>
      <c r="I707" s="47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</row>
    <row r="708" spans="1:35" ht="15.75" customHeight="1" x14ac:dyDescent="0.3">
      <c r="A708" s="34"/>
      <c r="B708" s="34"/>
      <c r="C708" s="34"/>
      <c r="D708" s="34"/>
      <c r="E708" s="34"/>
      <c r="F708" s="34"/>
      <c r="G708" s="34"/>
      <c r="H708" s="34"/>
      <c r="I708" s="47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</row>
    <row r="709" spans="1:35" ht="15.75" customHeight="1" x14ac:dyDescent="0.3">
      <c r="A709" s="34"/>
      <c r="B709" s="34"/>
      <c r="C709" s="34"/>
      <c r="D709" s="34"/>
      <c r="E709" s="34"/>
      <c r="F709" s="34"/>
      <c r="G709" s="34"/>
      <c r="H709" s="34"/>
      <c r="I709" s="47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</row>
    <row r="710" spans="1:35" ht="15.75" customHeight="1" x14ac:dyDescent="0.3">
      <c r="A710" s="34"/>
      <c r="B710" s="34"/>
      <c r="C710" s="34"/>
      <c r="D710" s="34"/>
      <c r="E710" s="34"/>
      <c r="F710" s="34"/>
      <c r="G710" s="34"/>
      <c r="H710" s="34"/>
      <c r="I710" s="47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</row>
    <row r="711" spans="1:35" ht="15.75" customHeight="1" x14ac:dyDescent="0.3">
      <c r="A711" s="34"/>
      <c r="B711" s="34"/>
      <c r="C711" s="34"/>
      <c r="D711" s="34"/>
      <c r="E711" s="34"/>
      <c r="F711" s="34"/>
      <c r="G711" s="34"/>
      <c r="H711" s="34"/>
      <c r="I711" s="47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</row>
    <row r="712" spans="1:35" ht="15.75" customHeight="1" x14ac:dyDescent="0.3">
      <c r="A712" s="34"/>
      <c r="B712" s="34"/>
      <c r="C712" s="34"/>
      <c r="D712" s="34"/>
      <c r="E712" s="34"/>
      <c r="F712" s="34"/>
      <c r="G712" s="34"/>
      <c r="H712" s="34"/>
      <c r="I712" s="47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</row>
    <row r="713" spans="1:35" ht="15.75" customHeight="1" x14ac:dyDescent="0.3">
      <c r="A713" s="34"/>
      <c r="B713" s="34"/>
      <c r="C713" s="34"/>
      <c r="D713" s="34"/>
      <c r="E713" s="34"/>
      <c r="F713" s="34"/>
      <c r="G713" s="34"/>
      <c r="H713" s="34"/>
      <c r="I713" s="47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</row>
    <row r="714" spans="1:35" ht="15.75" customHeight="1" x14ac:dyDescent="0.3">
      <c r="A714" s="34"/>
      <c r="B714" s="34"/>
      <c r="C714" s="34"/>
      <c r="D714" s="34"/>
      <c r="E714" s="34"/>
      <c r="F714" s="34"/>
      <c r="G714" s="34"/>
      <c r="H714" s="34"/>
      <c r="I714" s="47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</row>
    <row r="715" spans="1:35" ht="15.75" customHeight="1" x14ac:dyDescent="0.3">
      <c r="A715" s="34"/>
      <c r="B715" s="34"/>
      <c r="C715" s="34"/>
      <c r="D715" s="34"/>
      <c r="E715" s="34"/>
      <c r="F715" s="34"/>
      <c r="G715" s="34"/>
      <c r="H715" s="34"/>
      <c r="I715" s="47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</row>
    <row r="716" spans="1:35" ht="15.75" customHeight="1" x14ac:dyDescent="0.3">
      <c r="A716" s="34"/>
      <c r="B716" s="34"/>
      <c r="C716" s="34"/>
      <c r="D716" s="34"/>
      <c r="E716" s="34"/>
      <c r="F716" s="34"/>
      <c r="G716" s="34"/>
      <c r="H716" s="34"/>
      <c r="I716" s="47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</row>
    <row r="717" spans="1:35" ht="15.75" customHeight="1" x14ac:dyDescent="0.3">
      <c r="A717" s="34"/>
      <c r="B717" s="34"/>
      <c r="C717" s="34"/>
      <c r="D717" s="34"/>
      <c r="E717" s="34"/>
      <c r="F717" s="34"/>
      <c r="G717" s="34"/>
      <c r="H717" s="34"/>
      <c r="I717" s="47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</row>
    <row r="718" spans="1:35" ht="15.75" customHeight="1" x14ac:dyDescent="0.3">
      <c r="A718" s="34"/>
      <c r="B718" s="34"/>
      <c r="C718" s="34"/>
      <c r="D718" s="34"/>
      <c r="E718" s="34"/>
      <c r="F718" s="34"/>
      <c r="G718" s="34"/>
      <c r="H718" s="34"/>
      <c r="I718" s="47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</row>
    <row r="719" spans="1:35" ht="15.75" customHeight="1" x14ac:dyDescent="0.3">
      <c r="A719" s="34"/>
      <c r="B719" s="34"/>
      <c r="C719" s="34"/>
      <c r="D719" s="34"/>
      <c r="E719" s="34"/>
      <c r="F719" s="34"/>
      <c r="G719" s="34"/>
      <c r="H719" s="34"/>
      <c r="I719" s="47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</row>
    <row r="720" spans="1:35" ht="15.75" customHeight="1" x14ac:dyDescent="0.3">
      <c r="A720" s="34"/>
      <c r="B720" s="34"/>
      <c r="C720" s="34"/>
      <c r="D720" s="34"/>
      <c r="E720" s="34"/>
      <c r="F720" s="34"/>
      <c r="G720" s="34"/>
      <c r="H720" s="34"/>
      <c r="I720" s="47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</row>
    <row r="721" spans="1:35" ht="15.75" customHeight="1" x14ac:dyDescent="0.3">
      <c r="A721" s="34"/>
      <c r="B721" s="34"/>
      <c r="C721" s="34"/>
      <c r="D721" s="34"/>
      <c r="E721" s="34"/>
      <c r="F721" s="34"/>
      <c r="G721" s="34"/>
      <c r="H721" s="34"/>
      <c r="I721" s="47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</row>
    <row r="722" spans="1:35" ht="15.75" customHeight="1" x14ac:dyDescent="0.3">
      <c r="A722" s="34"/>
      <c r="B722" s="34"/>
      <c r="C722" s="34"/>
      <c r="D722" s="34"/>
      <c r="E722" s="34"/>
      <c r="F722" s="34"/>
      <c r="G722" s="34"/>
      <c r="H722" s="34"/>
      <c r="I722" s="47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</row>
    <row r="723" spans="1:35" ht="15.75" customHeight="1" x14ac:dyDescent="0.3">
      <c r="A723" s="34"/>
      <c r="B723" s="34"/>
      <c r="C723" s="34"/>
      <c r="D723" s="34"/>
      <c r="E723" s="34"/>
      <c r="F723" s="34"/>
      <c r="G723" s="34"/>
      <c r="H723" s="34"/>
      <c r="I723" s="47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</row>
    <row r="724" spans="1:35" ht="15.75" customHeight="1" x14ac:dyDescent="0.3">
      <c r="A724" s="34"/>
      <c r="B724" s="34"/>
      <c r="C724" s="34"/>
      <c r="D724" s="34"/>
      <c r="E724" s="34"/>
      <c r="F724" s="34"/>
      <c r="G724" s="34"/>
      <c r="H724" s="34"/>
      <c r="I724" s="47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</row>
    <row r="725" spans="1:35" ht="15.75" customHeight="1" x14ac:dyDescent="0.3">
      <c r="A725" s="34"/>
      <c r="B725" s="34"/>
      <c r="C725" s="34"/>
      <c r="D725" s="34"/>
      <c r="E725" s="34"/>
      <c r="F725" s="34"/>
      <c r="G725" s="34"/>
      <c r="H725" s="34"/>
      <c r="I725" s="47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</row>
    <row r="726" spans="1:35" ht="15.75" customHeight="1" x14ac:dyDescent="0.3">
      <c r="A726" s="34"/>
      <c r="B726" s="34"/>
      <c r="C726" s="34"/>
      <c r="D726" s="34"/>
      <c r="E726" s="34"/>
      <c r="F726" s="34"/>
      <c r="G726" s="34"/>
      <c r="H726" s="34"/>
      <c r="I726" s="47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</row>
    <row r="727" spans="1:35" ht="15.75" customHeight="1" x14ac:dyDescent="0.3">
      <c r="A727" s="34"/>
      <c r="B727" s="34"/>
      <c r="C727" s="34"/>
      <c r="D727" s="34"/>
      <c r="E727" s="34"/>
      <c r="F727" s="34"/>
      <c r="G727" s="34"/>
      <c r="H727" s="34"/>
      <c r="I727" s="47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</row>
    <row r="728" spans="1:35" ht="15.75" customHeight="1" x14ac:dyDescent="0.3">
      <c r="A728" s="34"/>
      <c r="B728" s="34"/>
      <c r="C728" s="34"/>
      <c r="D728" s="34"/>
      <c r="E728" s="34"/>
      <c r="F728" s="34"/>
      <c r="G728" s="34"/>
      <c r="H728" s="34"/>
      <c r="I728" s="47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</row>
    <row r="729" spans="1:35" ht="15.75" customHeight="1" x14ac:dyDescent="0.3">
      <c r="A729" s="34"/>
      <c r="B729" s="34"/>
      <c r="C729" s="34"/>
      <c r="D729" s="34"/>
      <c r="E729" s="34"/>
      <c r="F729" s="34"/>
      <c r="G729" s="34"/>
      <c r="H729" s="34"/>
      <c r="I729" s="47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</row>
    <row r="730" spans="1:35" ht="15.75" customHeight="1" x14ac:dyDescent="0.3">
      <c r="A730" s="34"/>
      <c r="B730" s="34"/>
      <c r="C730" s="34"/>
      <c r="D730" s="34"/>
      <c r="E730" s="34"/>
      <c r="F730" s="34"/>
      <c r="G730" s="34"/>
      <c r="H730" s="34"/>
      <c r="I730" s="47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</row>
    <row r="731" spans="1:35" ht="15.75" customHeight="1" x14ac:dyDescent="0.3">
      <c r="A731" s="34"/>
      <c r="B731" s="34"/>
      <c r="C731" s="34"/>
      <c r="D731" s="34"/>
      <c r="E731" s="34"/>
      <c r="F731" s="34"/>
      <c r="G731" s="34"/>
      <c r="H731" s="34"/>
      <c r="I731" s="47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</row>
    <row r="732" spans="1:35" ht="15.75" customHeight="1" x14ac:dyDescent="0.3">
      <c r="A732" s="34"/>
      <c r="B732" s="34"/>
      <c r="C732" s="34"/>
      <c r="D732" s="34"/>
      <c r="E732" s="34"/>
      <c r="F732" s="34"/>
      <c r="G732" s="34"/>
      <c r="H732" s="34"/>
      <c r="I732" s="47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</row>
    <row r="733" spans="1:35" ht="15.75" customHeight="1" x14ac:dyDescent="0.3">
      <c r="A733" s="34"/>
      <c r="B733" s="34"/>
      <c r="C733" s="34"/>
      <c r="D733" s="34"/>
      <c r="E733" s="34"/>
      <c r="F733" s="34"/>
      <c r="G733" s="34"/>
      <c r="H733" s="34"/>
      <c r="I733" s="47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</row>
    <row r="734" spans="1:35" ht="15.75" customHeight="1" x14ac:dyDescent="0.3">
      <c r="A734" s="34"/>
      <c r="B734" s="34"/>
      <c r="C734" s="34"/>
      <c r="D734" s="34"/>
      <c r="E734" s="34"/>
      <c r="F734" s="34"/>
      <c r="G734" s="34"/>
      <c r="H734" s="34"/>
      <c r="I734" s="47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</row>
    <row r="735" spans="1:35" ht="15.75" customHeight="1" x14ac:dyDescent="0.3">
      <c r="A735" s="34"/>
      <c r="B735" s="34"/>
      <c r="C735" s="34"/>
      <c r="D735" s="34"/>
      <c r="E735" s="34"/>
      <c r="F735" s="34"/>
      <c r="G735" s="34"/>
      <c r="H735" s="34"/>
      <c r="I735" s="47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</row>
    <row r="736" spans="1:35" ht="15.75" customHeight="1" x14ac:dyDescent="0.3">
      <c r="A736" s="34"/>
      <c r="B736" s="34"/>
      <c r="C736" s="34"/>
      <c r="D736" s="34"/>
      <c r="E736" s="34"/>
      <c r="F736" s="34"/>
      <c r="G736" s="34"/>
      <c r="H736" s="34"/>
      <c r="I736" s="47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</row>
    <row r="737" spans="1:35" ht="15.75" customHeight="1" x14ac:dyDescent="0.3">
      <c r="A737" s="34"/>
      <c r="B737" s="34"/>
      <c r="C737" s="34"/>
      <c r="D737" s="34"/>
      <c r="E737" s="34"/>
      <c r="F737" s="34"/>
      <c r="G737" s="34"/>
      <c r="H737" s="34"/>
      <c r="I737" s="47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</row>
    <row r="738" spans="1:35" ht="15.75" customHeight="1" x14ac:dyDescent="0.3">
      <c r="A738" s="34"/>
      <c r="B738" s="34"/>
      <c r="C738" s="34"/>
      <c r="D738" s="34"/>
      <c r="E738" s="34"/>
      <c r="F738" s="34"/>
      <c r="G738" s="34"/>
      <c r="H738" s="34"/>
      <c r="I738" s="47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</row>
    <row r="739" spans="1:35" ht="15.75" customHeight="1" x14ac:dyDescent="0.3">
      <c r="A739" s="34"/>
      <c r="B739" s="34"/>
      <c r="C739" s="34"/>
      <c r="D739" s="34"/>
      <c r="E739" s="34"/>
      <c r="F739" s="34"/>
      <c r="G739" s="34"/>
      <c r="H739" s="34"/>
      <c r="I739" s="47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</row>
    <row r="740" spans="1:35" ht="15.75" customHeight="1" x14ac:dyDescent="0.3">
      <c r="A740" s="34"/>
      <c r="B740" s="34"/>
      <c r="C740" s="34"/>
      <c r="D740" s="34"/>
      <c r="E740" s="34"/>
      <c r="F740" s="34"/>
      <c r="G740" s="34"/>
      <c r="H740" s="34"/>
      <c r="I740" s="47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</row>
    <row r="741" spans="1:35" ht="15.75" customHeight="1" x14ac:dyDescent="0.3">
      <c r="A741" s="34"/>
      <c r="B741" s="34"/>
      <c r="C741" s="34"/>
      <c r="D741" s="34"/>
      <c r="E741" s="34"/>
      <c r="F741" s="34"/>
      <c r="G741" s="34"/>
      <c r="H741" s="34"/>
      <c r="I741" s="47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</row>
    <row r="742" spans="1:35" ht="15.75" customHeight="1" x14ac:dyDescent="0.3">
      <c r="A742" s="34"/>
      <c r="B742" s="34"/>
      <c r="C742" s="34"/>
      <c r="D742" s="34"/>
      <c r="E742" s="34"/>
      <c r="F742" s="34"/>
      <c r="G742" s="34"/>
      <c r="H742" s="34"/>
      <c r="I742" s="47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</row>
    <row r="743" spans="1:35" ht="15.75" customHeight="1" x14ac:dyDescent="0.3">
      <c r="A743" s="34"/>
      <c r="B743" s="34"/>
      <c r="C743" s="34"/>
      <c r="D743" s="34"/>
      <c r="E743" s="34"/>
      <c r="F743" s="34"/>
      <c r="G743" s="34"/>
      <c r="H743" s="34"/>
      <c r="I743" s="47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</row>
    <row r="744" spans="1:35" ht="15.75" customHeight="1" x14ac:dyDescent="0.3">
      <c r="A744" s="34"/>
      <c r="B744" s="34"/>
      <c r="C744" s="34"/>
      <c r="D744" s="34"/>
      <c r="E744" s="34"/>
      <c r="F744" s="34"/>
      <c r="G744" s="34"/>
      <c r="H744" s="34"/>
      <c r="I744" s="47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</row>
    <row r="745" spans="1:35" ht="15.75" customHeight="1" x14ac:dyDescent="0.3">
      <c r="A745" s="34"/>
      <c r="B745" s="34"/>
      <c r="C745" s="34"/>
      <c r="D745" s="34"/>
      <c r="E745" s="34"/>
      <c r="F745" s="34"/>
      <c r="G745" s="34"/>
      <c r="H745" s="34"/>
      <c r="I745" s="47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</row>
    <row r="746" spans="1:35" ht="15.75" customHeight="1" x14ac:dyDescent="0.3">
      <c r="A746" s="34"/>
      <c r="B746" s="34"/>
      <c r="C746" s="34"/>
      <c r="D746" s="34"/>
      <c r="E746" s="34"/>
      <c r="F746" s="34"/>
      <c r="G746" s="34"/>
      <c r="H746" s="34"/>
      <c r="I746" s="47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</row>
    <row r="747" spans="1:35" ht="15.75" customHeight="1" x14ac:dyDescent="0.3">
      <c r="A747" s="34"/>
      <c r="B747" s="34"/>
      <c r="C747" s="34"/>
      <c r="D747" s="34"/>
      <c r="E747" s="34"/>
      <c r="F747" s="34"/>
      <c r="G747" s="34"/>
      <c r="H747" s="34"/>
      <c r="I747" s="47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</row>
    <row r="748" spans="1:35" ht="15.75" customHeight="1" x14ac:dyDescent="0.3">
      <c r="A748" s="34"/>
      <c r="B748" s="34"/>
      <c r="C748" s="34"/>
      <c r="D748" s="34"/>
      <c r="E748" s="34"/>
      <c r="F748" s="34"/>
      <c r="G748" s="34"/>
      <c r="H748" s="34"/>
      <c r="I748" s="47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</row>
    <row r="749" spans="1:35" ht="15.75" customHeight="1" x14ac:dyDescent="0.3">
      <c r="A749" s="34"/>
      <c r="B749" s="34"/>
      <c r="C749" s="34"/>
      <c r="D749" s="34"/>
      <c r="E749" s="34"/>
      <c r="F749" s="34"/>
      <c r="G749" s="34"/>
      <c r="H749" s="34"/>
      <c r="I749" s="47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</row>
    <row r="750" spans="1:35" ht="15.75" customHeight="1" x14ac:dyDescent="0.3">
      <c r="A750" s="34"/>
      <c r="B750" s="34"/>
      <c r="C750" s="34"/>
      <c r="D750" s="34"/>
      <c r="E750" s="34"/>
      <c r="F750" s="34"/>
      <c r="G750" s="34"/>
      <c r="H750" s="34"/>
      <c r="I750" s="47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</row>
    <row r="751" spans="1:35" ht="15.75" customHeight="1" x14ac:dyDescent="0.3">
      <c r="A751" s="34"/>
      <c r="B751" s="34"/>
      <c r="C751" s="34"/>
      <c r="D751" s="34"/>
      <c r="E751" s="34"/>
      <c r="F751" s="34"/>
      <c r="G751" s="34"/>
      <c r="H751" s="34"/>
      <c r="I751" s="47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</row>
    <row r="752" spans="1:35" ht="15.75" customHeight="1" x14ac:dyDescent="0.3">
      <c r="A752" s="34"/>
      <c r="B752" s="34"/>
      <c r="C752" s="34"/>
      <c r="D752" s="34"/>
      <c r="E752" s="34"/>
      <c r="F752" s="34"/>
      <c r="G752" s="34"/>
      <c r="H752" s="34"/>
      <c r="I752" s="47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</row>
    <row r="753" spans="1:35" ht="15.75" customHeight="1" x14ac:dyDescent="0.3">
      <c r="A753" s="34"/>
      <c r="B753" s="34"/>
      <c r="C753" s="34"/>
      <c r="D753" s="34"/>
      <c r="E753" s="34"/>
      <c r="F753" s="34"/>
      <c r="G753" s="34"/>
      <c r="H753" s="34"/>
      <c r="I753" s="47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</row>
    <row r="754" spans="1:35" ht="15.75" customHeight="1" x14ac:dyDescent="0.3">
      <c r="A754" s="34"/>
      <c r="B754" s="34"/>
      <c r="C754" s="34"/>
      <c r="D754" s="34"/>
      <c r="E754" s="34"/>
      <c r="F754" s="34"/>
      <c r="G754" s="34"/>
      <c r="H754" s="34"/>
      <c r="I754" s="47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</row>
    <row r="755" spans="1:35" ht="15.75" customHeight="1" x14ac:dyDescent="0.3">
      <c r="A755" s="34"/>
      <c r="B755" s="34"/>
      <c r="C755" s="34"/>
      <c r="D755" s="34"/>
      <c r="E755" s="34"/>
      <c r="F755" s="34"/>
      <c r="G755" s="34"/>
      <c r="H755" s="34"/>
      <c r="I755" s="47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</row>
    <row r="756" spans="1:35" ht="15.75" customHeight="1" x14ac:dyDescent="0.3">
      <c r="A756" s="34"/>
      <c r="B756" s="34"/>
      <c r="C756" s="34"/>
      <c r="D756" s="34"/>
      <c r="E756" s="34"/>
      <c r="F756" s="34"/>
      <c r="G756" s="34"/>
      <c r="H756" s="34"/>
      <c r="I756" s="47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</row>
    <row r="757" spans="1:35" ht="15.75" customHeight="1" x14ac:dyDescent="0.3">
      <c r="A757" s="34"/>
      <c r="B757" s="34"/>
      <c r="C757" s="34"/>
      <c r="D757" s="34"/>
      <c r="E757" s="34"/>
      <c r="F757" s="34"/>
      <c r="G757" s="34"/>
      <c r="H757" s="34"/>
      <c r="I757" s="47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</row>
    <row r="758" spans="1:35" ht="15.75" customHeight="1" x14ac:dyDescent="0.3">
      <c r="A758" s="34"/>
      <c r="B758" s="34"/>
      <c r="C758" s="34"/>
      <c r="D758" s="34"/>
      <c r="E758" s="34"/>
      <c r="F758" s="34"/>
      <c r="G758" s="34"/>
      <c r="H758" s="34"/>
      <c r="I758" s="47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</row>
    <row r="759" spans="1:35" ht="15.75" customHeight="1" x14ac:dyDescent="0.3">
      <c r="A759" s="34"/>
      <c r="B759" s="34"/>
      <c r="C759" s="34"/>
      <c r="D759" s="34"/>
      <c r="E759" s="34"/>
      <c r="F759" s="34"/>
      <c r="G759" s="34"/>
      <c r="H759" s="34"/>
      <c r="I759" s="47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</row>
    <row r="760" spans="1:35" ht="15.75" customHeight="1" x14ac:dyDescent="0.3">
      <c r="A760" s="34"/>
      <c r="B760" s="34"/>
      <c r="C760" s="34"/>
      <c r="D760" s="34"/>
      <c r="E760" s="34"/>
      <c r="F760" s="34"/>
      <c r="G760" s="34"/>
      <c r="H760" s="34"/>
      <c r="I760" s="47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</row>
    <row r="761" spans="1:35" ht="15.75" customHeight="1" x14ac:dyDescent="0.3">
      <c r="A761" s="34"/>
      <c r="B761" s="34"/>
      <c r="C761" s="34"/>
      <c r="D761" s="34"/>
      <c r="E761" s="34"/>
      <c r="F761" s="34"/>
      <c r="G761" s="34"/>
      <c r="H761" s="34"/>
      <c r="I761" s="47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</row>
    <row r="762" spans="1:35" ht="15.75" customHeight="1" x14ac:dyDescent="0.3">
      <c r="A762" s="34"/>
      <c r="B762" s="34"/>
      <c r="C762" s="34"/>
      <c r="D762" s="34"/>
      <c r="E762" s="34"/>
      <c r="F762" s="34"/>
      <c r="G762" s="34"/>
      <c r="H762" s="34"/>
      <c r="I762" s="47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ht="15.75" customHeight="1" x14ac:dyDescent="0.3">
      <c r="A763" s="34"/>
      <c r="B763" s="34"/>
      <c r="C763" s="34"/>
      <c r="D763" s="34"/>
      <c r="E763" s="34"/>
      <c r="F763" s="34"/>
      <c r="G763" s="34"/>
      <c r="H763" s="34"/>
      <c r="I763" s="47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</row>
    <row r="764" spans="1:35" ht="15.75" customHeight="1" x14ac:dyDescent="0.3">
      <c r="A764" s="34"/>
      <c r="B764" s="34"/>
      <c r="C764" s="34"/>
      <c r="D764" s="34"/>
      <c r="E764" s="34"/>
      <c r="F764" s="34"/>
      <c r="G764" s="34"/>
      <c r="H764" s="34"/>
      <c r="I764" s="47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</row>
    <row r="765" spans="1:35" ht="15.75" customHeight="1" x14ac:dyDescent="0.3">
      <c r="A765" s="34"/>
      <c r="B765" s="34"/>
      <c r="C765" s="34"/>
      <c r="D765" s="34"/>
      <c r="E765" s="34"/>
      <c r="F765" s="34"/>
      <c r="G765" s="34"/>
      <c r="H765" s="34"/>
      <c r="I765" s="47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</row>
    <row r="766" spans="1:35" ht="15.75" customHeight="1" x14ac:dyDescent="0.3">
      <c r="A766" s="34"/>
      <c r="B766" s="34"/>
      <c r="C766" s="34"/>
      <c r="D766" s="34"/>
      <c r="E766" s="34"/>
      <c r="F766" s="34"/>
      <c r="G766" s="34"/>
      <c r="H766" s="34"/>
      <c r="I766" s="47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</row>
    <row r="767" spans="1:35" ht="15.75" customHeight="1" x14ac:dyDescent="0.3">
      <c r="A767" s="34"/>
      <c r="B767" s="34"/>
      <c r="C767" s="34"/>
      <c r="D767" s="34"/>
      <c r="E767" s="34"/>
      <c r="F767" s="34"/>
      <c r="G767" s="34"/>
      <c r="H767" s="34"/>
      <c r="I767" s="47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</row>
    <row r="768" spans="1:35" ht="15.75" customHeight="1" x14ac:dyDescent="0.3">
      <c r="A768" s="34"/>
      <c r="B768" s="34"/>
      <c r="C768" s="34"/>
      <c r="D768" s="34"/>
      <c r="E768" s="34"/>
      <c r="F768" s="34"/>
      <c r="G768" s="34"/>
      <c r="H768" s="34"/>
      <c r="I768" s="47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</row>
    <row r="769" spans="1:35" ht="15.75" customHeight="1" x14ac:dyDescent="0.3">
      <c r="A769" s="34"/>
      <c r="B769" s="34"/>
      <c r="C769" s="34"/>
      <c r="D769" s="34"/>
      <c r="E769" s="34"/>
      <c r="F769" s="34"/>
      <c r="G769" s="34"/>
      <c r="H769" s="34"/>
      <c r="I769" s="47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</row>
    <row r="770" spans="1:35" ht="15.75" customHeight="1" x14ac:dyDescent="0.3">
      <c r="A770" s="34"/>
      <c r="B770" s="34"/>
      <c r="C770" s="34"/>
      <c r="D770" s="34"/>
      <c r="E770" s="34"/>
      <c r="F770" s="34"/>
      <c r="G770" s="34"/>
      <c r="H770" s="34"/>
      <c r="I770" s="47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</row>
    <row r="771" spans="1:35" ht="15.75" customHeight="1" x14ac:dyDescent="0.3">
      <c r="A771" s="34"/>
      <c r="B771" s="34"/>
      <c r="C771" s="34"/>
      <c r="D771" s="34"/>
      <c r="E771" s="34"/>
      <c r="F771" s="34"/>
      <c r="G771" s="34"/>
      <c r="H771" s="34"/>
      <c r="I771" s="47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</row>
    <row r="772" spans="1:35" ht="15.75" customHeight="1" x14ac:dyDescent="0.3">
      <c r="A772" s="34"/>
      <c r="B772" s="34"/>
      <c r="C772" s="34"/>
      <c r="D772" s="34"/>
      <c r="E772" s="34"/>
      <c r="F772" s="34"/>
      <c r="G772" s="34"/>
      <c r="H772" s="34"/>
      <c r="I772" s="47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</row>
    <row r="773" spans="1:35" ht="15.75" customHeight="1" x14ac:dyDescent="0.3">
      <c r="A773" s="34"/>
      <c r="B773" s="34"/>
      <c r="C773" s="34"/>
      <c r="D773" s="34"/>
      <c r="E773" s="34"/>
      <c r="F773" s="34"/>
      <c r="G773" s="34"/>
      <c r="H773" s="34"/>
      <c r="I773" s="47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</row>
    <row r="774" spans="1:35" ht="15.75" customHeight="1" x14ac:dyDescent="0.3">
      <c r="A774" s="34"/>
      <c r="B774" s="34"/>
      <c r="C774" s="34"/>
      <c r="D774" s="34"/>
      <c r="E774" s="34"/>
      <c r="F774" s="34"/>
      <c r="G774" s="34"/>
      <c r="H774" s="34"/>
      <c r="I774" s="47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</row>
    <row r="775" spans="1:35" ht="15.75" customHeight="1" x14ac:dyDescent="0.3">
      <c r="A775" s="34"/>
      <c r="B775" s="34"/>
      <c r="C775" s="34"/>
      <c r="D775" s="34"/>
      <c r="E775" s="34"/>
      <c r="F775" s="34"/>
      <c r="G775" s="34"/>
      <c r="H775" s="34"/>
      <c r="I775" s="47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</row>
    <row r="776" spans="1:35" ht="15.75" customHeight="1" x14ac:dyDescent="0.3">
      <c r="A776" s="34"/>
      <c r="B776" s="34"/>
      <c r="C776" s="34"/>
      <c r="D776" s="34"/>
      <c r="E776" s="34"/>
      <c r="F776" s="34"/>
      <c r="G776" s="34"/>
      <c r="H776" s="34"/>
      <c r="I776" s="47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</row>
    <row r="777" spans="1:35" ht="15.75" customHeight="1" x14ac:dyDescent="0.3">
      <c r="A777" s="34"/>
      <c r="B777" s="34"/>
      <c r="C777" s="34"/>
      <c r="D777" s="34"/>
      <c r="E777" s="34"/>
      <c r="F777" s="34"/>
      <c r="G777" s="34"/>
      <c r="H777" s="34"/>
      <c r="I777" s="47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</row>
    <row r="778" spans="1:35" ht="15.75" customHeight="1" x14ac:dyDescent="0.3">
      <c r="A778" s="34"/>
      <c r="B778" s="34"/>
      <c r="C778" s="34"/>
      <c r="D778" s="34"/>
      <c r="E778" s="34"/>
      <c r="F778" s="34"/>
      <c r="G778" s="34"/>
      <c r="H778" s="34"/>
      <c r="I778" s="47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</row>
    <row r="779" spans="1:35" ht="15.75" customHeight="1" x14ac:dyDescent="0.3">
      <c r="A779" s="34"/>
      <c r="B779" s="34"/>
      <c r="C779" s="34"/>
      <c r="D779" s="34"/>
      <c r="E779" s="34"/>
      <c r="F779" s="34"/>
      <c r="G779" s="34"/>
      <c r="H779" s="34"/>
      <c r="I779" s="47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</row>
    <row r="780" spans="1:35" ht="15.75" customHeight="1" x14ac:dyDescent="0.3">
      <c r="A780" s="34"/>
      <c r="B780" s="34"/>
      <c r="C780" s="34"/>
      <c r="D780" s="34"/>
      <c r="E780" s="34"/>
      <c r="F780" s="34"/>
      <c r="G780" s="34"/>
      <c r="H780" s="34"/>
      <c r="I780" s="47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</row>
    <row r="781" spans="1:35" ht="15.75" customHeight="1" x14ac:dyDescent="0.3">
      <c r="A781" s="34"/>
      <c r="B781" s="34"/>
      <c r="C781" s="34"/>
      <c r="D781" s="34"/>
      <c r="E781" s="34"/>
      <c r="F781" s="34"/>
      <c r="G781" s="34"/>
      <c r="H781" s="34"/>
      <c r="I781" s="47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</row>
    <row r="782" spans="1:35" ht="15.75" customHeight="1" x14ac:dyDescent="0.3">
      <c r="A782" s="34"/>
      <c r="B782" s="34"/>
      <c r="C782" s="34"/>
      <c r="D782" s="34"/>
      <c r="E782" s="34"/>
      <c r="F782" s="34"/>
      <c r="G782" s="34"/>
      <c r="H782" s="34"/>
      <c r="I782" s="47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</row>
    <row r="783" spans="1:35" ht="15.75" customHeight="1" x14ac:dyDescent="0.3">
      <c r="A783" s="34"/>
      <c r="B783" s="34"/>
      <c r="C783" s="34"/>
      <c r="D783" s="34"/>
      <c r="E783" s="34"/>
      <c r="F783" s="34"/>
      <c r="G783" s="34"/>
      <c r="H783" s="34"/>
      <c r="I783" s="47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</row>
    <row r="784" spans="1:35" ht="15.75" customHeight="1" x14ac:dyDescent="0.3">
      <c r="A784" s="34"/>
      <c r="B784" s="34"/>
      <c r="C784" s="34"/>
      <c r="D784" s="34"/>
      <c r="E784" s="34"/>
      <c r="F784" s="34"/>
      <c r="G784" s="34"/>
      <c r="H784" s="34"/>
      <c r="I784" s="47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</row>
    <row r="785" spans="1:35" ht="15.75" customHeight="1" x14ac:dyDescent="0.3">
      <c r="A785" s="34"/>
      <c r="B785" s="34"/>
      <c r="C785" s="34"/>
      <c r="D785" s="34"/>
      <c r="E785" s="34"/>
      <c r="F785" s="34"/>
      <c r="G785" s="34"/>
      <c r="H785" s="34"/>
      <c r="I785" s="47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</row>
    <row r="786" spans="1:35" ht="15.75" customHeight="1" x14ac:dyDescent="0.3">
      <c r="A786" s="34"/>
      <c r="B786" s="34"/>
      <c r="C786" s="34"/>
      <c r="D786" s="34"/>
      <c r="E786" s="34"/>
      <c r="F786" s="34"/>
      <c r="G786" s="34"/>
      <c r="H786" s="34"/>
      <c r="I786" s="47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</row>
    <row r="787" spans="1:35" ht="15.75" customHeight="1" x14ac:dyDescent="0.3">
      <c r="A787" s="34"/>
      <c r="B787" s="34"/>
      <c r="C787" s="34"/>
      <c r="D787" s="34"/>
      <c r="E787" s="34"/>
      <c r="F787" s="34"/>
      <c r="G787" s="34"/>
      <c r="H787" s="34"/>
      <c r="I787" s="47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</row>
    <row r="788" spans="1:35" ht="15.75" customHeight="1" x14ac:dyDescent="0.3">
      <c r="A788" s="34"/>
      <c r="B788" s="34"/>
      <c r="C788" s="34"/>
      <c r="D788" s="34"/>
      <c r="E788" s="34"/>
      <c r="F788" s="34"/>
      <c r="G788" s="34"/>
      <c r="H788" s="34"/>
      <c r="I788" s="47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</row>
    <row r="789" spans="1:35" ht="15.75" customHeight="1" x14ac:dyDescent="0.3">
      <c r="A789" s="34"/>
      <c r="B789" s="34"/>
      <c r="C789" s="34"/>
      <c r="D789" s="34"/>
      <c r="E789" s="34"/>
      <c r="F789" s="34"/>
      <c r="G789" s="34"/>
      <c r="H789" s="34"/>
      <c r="I789" s="47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</row>
    <row r="790" spans="1:35" ht="15.75" customHeight="1" x14ac:dyDescent="0.3">
      <c r="A790" s="34"/>
      <c r="B790" s="34"/>
      <c r="C790" s="34"/>
      <c r="D790" s="34"/>
      <c r="E790" s="34"/>
      <c r="F790" s="34"/>
      <c r="G790" s="34"/>
      <c r="H790" s="34"/>
      <c r="I790" s="47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</row>
    <row r="791" spans="1:35" ht="15.75" customHeight="1" x14ac:dyDescent="0.3">
      <c r="A791" s="34"/>
      <c r="B791" s="34"/>
      <c r="C791" s="34"/>
      <c r="D791" s="34"/>
      <c r="E791" s="34"/>
      <c r="F791" s="34"/>
      <c r="G791" s="34"/>
      <c r="H791" s="34"/>
      <c r="I791" s="47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</row>
    <row r="792" spans="1:35" ht="15.75" customHeight="1" x14ac:dyDescent="0.3">
      <c r="A792" s="34"/>
      <c r="B792" s="34"/>
      <c r="C792" s="34"/>
      <c r="D792" s="34"/>
      <c r="E792" s="34"/>
      <c r="F792" s="34"/>
      <c r="G792" s="34"/>
      <c r="H792" s="34"/>
      <c r="I792" s="47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</row>
    <row r="793" spans="1:35" ht="15.75" customHeight="1" x14ac:dyDescent="0.3">
      <c r="A793" s="34"/>
      <c r="B793" s="34"/>
      <c r="C793" s="34"/>
      <c r="D793" s="34"/>
      <c r="E793" s="34"/>
      <c r="F793" s="34"/>
      <c r="G793" s="34"/>
      <c r="H793" s="34"/>
      <c r="I793" s="47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</row>
    <row r="794" spans="1:35" ht="15.75" customHeight="1" x14ac:dyDescent="0.3">
      <c r="A794" s="34"/>
      <c r="B794" s="34"/>
      <c r="C794" s="34"/>
      <c r="D794" s="34"/>
      <c r="E794" s="34"/>
      <c r="F794" s="34"/>
      <c r="G794" s="34"/>
      <c r="H794" s="34"/>
      <c r="I794" s="47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</row>
    <row r="795" spans="1:35" ht="15.75" customHeight="1" x14ac:dyDescent="0.3">
      <c r="A795" s="34"/>
      <c r="B795" s="34"/>
      <c r="C795" s="34"/>
      <c r="D795" s="34"/>
      <c r="E795" s="34"/>
      <c r="F795" s="34"/>
      <c r="G795" s="34"/>
      <c r="H795" s="34"/>
      <c r="I795" s="47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</row>
    <row r="796" spans="1:35" ht="15.75" customHeight="1" x14ac:dyDescent="0.3">
      <c r="A796" s="34"/>
      <c r="B796" s="34"/>
      <c r="C796" s="34"/>
      <c r="D796" s="34"/>
      <c r="E796" s="34"/>
      <c r="F796" s="34"/>
      <c r="G796" s="34"/>
      <c r="H796" s="34"/>
      <c r="I796" s="47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</row>
    <row r="797" spans="1:35" ht="15.75" customHeight="1" x14ac:dyDescent="0.3">
      <c r="A797" s="34"/>
      <c r="B797" s="34"/>
      <c r="C797" s="34"/>
      <c r="D797" s="34"/>
      <c r="E797" s="34"/>
      <c r="F797" s="34"/>
      <c r="G797" s="34"/>
      <c r="H797" s="34"/>
      <c r="I797" s="47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</row>
    <row r="798" spans="1:35" ht="15.75" customHeight="1" x14ac:dyDescent="0.3">
      <c r="A798" s="34"/>
      <c r="B798" s="34"/>
      <c r="C798" s="34"/>
      <c r="D798" s="34"/>
      <c r="E798" s="34"/>
      <c r="F798" s="34"/>
      <c r="G798" s="34"/>
      <c r="H798" s="34"/>
      <c r="I798" s="47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</row>
    <row r="799" spans="1:35" ht="15.75" customHeight="1" x14ac:dyDescent="0.3">
      <c r="A799" s="34"/>
      <c r="B799" s="34"/>
      <c r="C799" s="34"/>
      <c r="D799" s="34"/>
      <c r="E799" s="34"/>
      <c r="F799" s="34"/>
      <c r="G799" s="34"/>
      <c r="H799" s="34"/>
      <c r="I799" s="47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</row>
    <row r="800" spans="1:35" ht="15.75" customHeight="1" x14ac:dyDescent="0.3">
      <c r="A800" s="34"/>
      <c r="B800" s="34"/>
      <c r="C800" s="34"/>
      <c r="D800" s="34"/>
      <c r="E800" s="34"/>
      <c r="F800" s="34"/>
      <c r="G800" s="34"/>
      <c r="H800" s="34"/>
      <c r="I800" s="47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</row>
    <row r="801" spans="1:35" ht="15.75" customHeight="1" x14ac:dyDescent="0.3">
      <c r="A801" s="34"/>
      <c r="B801" s="34"/>
      <c r="C801" s="34"/>
      <c r="D801" s="34"/>
      <c r="E801" s="34"/>
      <c r="F801" s="34"/>
      <c r="G801" s="34"/>
      <c r="H801" s="34"/>
      <c r="I801" s="47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</row>
    <row r="802" spans="1:35" ht="15.75" customHeight="1" x14ac:dyDescent="0.3">
      <c r="A802" s="34"/>
      <c r="B802" s="34"/>
      <c r="C802" s="34"/>
      <c r="D802" s="34"/>
      <c r="E802" s="34"/>
      <c r="F802" s="34"/>
      <c r="G802" s="34"/>
      <c r="H802" s="34"/>
      <c r="I802" s="47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</row>
    <row r="803" spans="1:35" ht="15.75" customHeight="1" x14ac:dyDescent="0.3">
      <c r="A803" s="34"/>
      <c r="B803" s="34"/>
      <c r="C803" s="34"/>
      <c r="D803" s="34"/>
      <c r="E803" s="34"/>
      <c r="F803" s="34"/>
      <c r="G803" s="34"/>
      <c r="H803" s="34"/>
      <c r="I803" s="47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</row>
    <row r="804" spans="1:35" ht="15.75" customHeight="1" x14ac:dyDescent="0.3">
      <c r="A804" s="34"/>
      <c r="B804" s="34"/>
      <c r="C804" s="34"/>
      <c r="D804" s="34"/>
      <c r="E804" s="34"/>
      <c r="F804" s="34"/>
      <c r="G804" s="34"/>
      <c r="H804" s="34"/>
      <c r="I804" s="47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</row>
    <row r="805" spans="1:35" ht="15.75" customHeight="1" x14ac:dyDescent="0.3">
      <c r="A805" s="34"/>
      <c r="B805" s="34"/>
      <c r="C805" s="34"/>
      <c r="D805" s="34"/>
      <c r="E805" s="34"/>
      <c r="F805" s="34"/>
      <c r="G805" s="34"/>
      <c r="H805" s="34"/>
      <c r="I805" s="47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</row>
    <row r="806" spans="1:35" ht="15.75" customHeight="1" x14ac:dyDescent="0.3">
      <c r="A806" s="34"/>
      <c r="B806" s="34"/>
      <c r="C806" s="34"/>
      <c r="D806" s="34"/>
      <c r="E806" s="34"/>
      <c r="F806" s="34"/>
      <c r="G806" s="34"/>
      <c r="H806" s="34"/>
      <c r="I806" s="47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</row>
    <row r="807" spans="1:35" ht="15.75" customHeight="1" x14ac:dyDescent="0.3">
      <c r="A807" s="34"/>
      <c r="B807" s="34"/>
      <c r="C807" s="34"/>
      <c r="D807" s="34"/>
      <c r="E807" s="34"/>
      <c r="F807" s="34"/>
      <c r="G807" s="34"/>
      <c r="H807" s="34"/>
      <c r="I807" s="47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</row>
    <row r="808" spans="1:35" ht="15.75" customHeight="1" x14ac:dyDescent="0.3">
      <c r="A808" s="34"/>
      <c r="B808" s="34"/>
      <c r="C808" s="34"/>
      <c r="D808" s="34"/>
      <c r="E808" s="34"/>
      <c r="F808" s="34"/>
      <c r="G808" s="34"/>
      <c r="H808" s="34"/>
      <c r="I808" s="47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</row>
    <row r="809" spans="1:35" ht="15.75" customHeight="1" x14ac:dyDescent="0.3">
      <c r="A809" s="34"/>
      <c r="B809" s="34"/>
      <c r="C809" s="34"/>
      <c r="D809" s="34"/>
      <c r="E809" s="34"/>
      <c r="F809" s="34"/>
      <c r="G809" s="34"/>
      <c r="H809" s="34"/>
      <c r="I809" s="47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</row>
    <row r="810" spans="1:35" ht="15.75" customHeight="1" x14ac:dyDescent="0.3">
      <c r="A810" s="34"/>
      <c r="B810" s="34"/>
      <c r="C810" s="34"/>
      <c r="D810" s="34"/>
      <c r="E810" s="34"/>
      <c r="F810" s="34"/>
      <c r="G810" s="34"/>
      <c r="H810" s="34"/>
      <c r="I810" s="47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</row>
    <row r="811" spans="1:35" ht="15.75" customHeight="1" x14ac:dyDescent="0.3">
      <c r="A811" s="34"/>
      <c r="B811" s="34"/>
      <c r="C811" s="34"/>
      <c r="D811" s="34"/>
      <c r="E811" s="34"/>
      <c r="F811" s="34"/>
      <c r="G811" s="34"/>
      <c r="H811" s="34"/>
      <c r="I811" s="47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</row>
    <row r="812" spans="1:35" ht="15.75" customHeight="1" x14ac:dyDescent="0.3">
      <c r="A812" s="34"/>
      <c r="B812" s="34"/>
      <c r="C812" s="34"/>
      <c r="D812" s="34"/>
      <c r="E812" s="34"/>
      <c r="F812" s="34"/>
      <c r="G812" s="34"/>
      <c r="H812" s="34"/>
      <c r="I812" s="47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</row>
    <row r="813" spans="1:35" ht="15.75" customHeight="1" x14ac:dyDescent="0.3">
      <c r="A813" s="34"/>
      <c r="B813" s="34"/>
      <c r="C813" s="34"/>
      <c r="D813" s="34"/>
      <c r="E813" s="34"/>
      <c r="F813" s="34"/>
      <c r="G813" s="34"/>
      <c r="H813" s="34"/>
      <c r="I813" s="47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</row>
    <row r="814" spans="1:35" ht="15.75" customHeight="1" x14ac:dyDescent="0.3">
      <c r="A814" s="34"/>
      <c r="B814" s="34"/>
      <c r="C814" s="34"/>
      <c r="D814" s="34"/>
      <c r="E814" s="34"/>
      <c r="F814" s="34"/>
      <c r="G814" s="34"/>
      <c r="H814" s="34"/>
      <c r="I814" s="47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</row>
    <row r="815" spans="1:35" ht="15.75" customHeight="1" x14ac:dyDescent="0.3">
      <c r="A815" s="34"/>
      <c r="B815" s="34"/>
      <c r="C815" s="34"/>
      <c r="D815" s="34"/>
      <c r="E815" s="34"/>
      <c r="F815" s="34"/>
      <c r="G815" s="34"/>
      <c r="H815" s="34"/>
      <c r="I815" s="47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</row>
    <row r="816" spans="1:35" ht="15.75" customHeight="1" x14ac:dyDescent="0.3">
      <c r="A816" s="34"/>
      <c r="B816" s="34"/>
      <c r="C816" s="34"/>
      <c r="D816" s="34"/>
      <c r="E816" s="34"/>
      <c r="F816" s="34"/>
      <c r="G816" s="34"/>
      <c r="H816" s="34"/>
      <c r="I816" s="47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</row>
    <row r="817" spans="1:35" ht="15.75" customHeight="1" x14ac:dyDescent="0.3">
      <c r="A817" s="34"/>
      <c r="B817" s="34"/>
      <c r="C817" s="34"/>
      <c r="D817" s="34"/>
      <c r="E817" s="34"/>
      <c r="F817" s="34"/>
      <c r="G817" s="34"/>
      <c r="H817" s="34"/>
      <c r="I817" s="47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</row>
    <row r="818" spans="1:35" ht="15.75" customHeight="1" x14ac:dyDescent="0.3">
      <c r="A818" s="34"/>
      <c r="B818" s="34"/>
      <c r="C818" s="34"/>
      <c r="D818" s="34"/>
      <c r="E818" s="34"/>
      <c r="F818" s="34"/>
      <c r="G818" s="34"/>
      <c r="H818" s="34"/>
      <c r="I818" s="47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</row>
    <row r="819" spans="1:35" ht="15.75" customHeight="1" x14ac:dyDescent="0.3">
      <c r="A819" s="34"/>
      <c r="B819" s="34"/>
      <c r="C819" s="34"/>
      <c r="D819" s="34"/>
      <c r="E819" s="34"/>
      <c r="F819" s="34"/>
      <c r="G819" s="34"/>
      <c r="H819" s="34"/>
      <c r="I819" s="47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</row>
    <row r="820" spans="1:35" ht="15.75" customHeight="1" x14ac:dyDescent="0.3">
      <c r="A820" s="34"/>
      <c r="B820" s="34"/>
      <c r="C820" s="34"/>
      <c r="D820" s="34"/>
      <c r="E820" s="34"/>
      <c r="F820" s="34"/>
      <c r="G820" s="34"/>
      <c r="H820" s="34"/>
      <c r="I820" s="47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</row>
    <row r="821" spans="1:35" ht="15.75" customHeight="1" x14ac:dyDescent="0.3">
      <c r="A821" s="34"/>
      <c r="B821" s="34"/>
      <c r="C821" s="34"/>
      <c r="D821" s="34"/>
      <c r="E821" s="34"/>
      <c r="F821" s="34"/>
      <c r="G821" s="34"/>
      <c r="H821" s="34"/>
      <c r="I821" s="47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</row>
    <row r="822" spans="1:35" ht="15.75" customHeight="1" x14ac:dyDescent="0.3">
      <c r="A822" s="34"/>
      <c r="B822" s="34"/>
      <c r="C822" s="34"/>
      <c r="D822" s="34"/>
      <c r="E822" s="34"/>
      <c r="F822" s="34"/>
      <c r="G822" s="34"/>
      <c r="H822" s="34"/>
      <c r="I822" s="47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</row>
    <row r="823" spans="1:35" ht="15.75" customHeight="1" x14ac:dyDescent="0.3">
      <c r="A823" s="34"/>
      <c r="B823" s="34"/>
      <c r="C823" s="34"/>
      <c r="D823" s="34"/>
      <c r="E823" s="34"/>
      <c r="F823" s="34"/>
      <c r="G823" s="34"/>
      <c r="H823" s="34"/>
      <c r="I823" s="47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</row>
    <row r="824" spans="1:35" ht="15.75" customHeight="1" x14ac:dyDescent="0.3">
      <c r="A824" s="34"/>
      <c r="B824" s="34"/>
      <c r="C824" s="34"/>
      <c r="D824" s="34"/>
      <c r="E824" s="34"/>
      <c r="F824" s="34"/>
      <c r="G824" s="34"/>
      <c r="H824" s="34"/>
      <c r="I824" s="47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</row>
    <row r="825" spans="1:35" ht="15.75" customHeight="1" x14ac:dyDescent="0.3">
      <c r="A825" s="34"/>
      <c r="B825" s="34"/>
      <c r="C825" s="34"/>
      <c r="D825" s="34"/>
      <c r="E825" s="34"/>
      <c r="F825" s="34"/>
      <c r="G825" s="34"/>
      <c r="H825" s="34"/>
      <c r="I825" s="47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</row>
    <row r="826" spans="1:35" ht="15.75" customHeight="1" x14ac:dyDescent="0.3">
      <c r="A826" s="34"/>
      <c r="B826" s="34"/>
      <c r="C826" s="34"/>
      <c r="D826" s="34"/>
      <c r="E826" s="34"/>
      <c r="F826" s="34"/>
      <c r="G826" s="34"/>
      <c r="H826" s="34"/>
      <c r="I826" s="47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</row>
    <row r="827" spans="1:35" ht="15.75" customHeight="1" x14ac:dyDescent="0.3">
      <c r="A827" s="34"/>
      <c r="B827" s="34"/>
      <c r="C827" s="34"/>
      <c r="D827" s="34"/>
      <c r="E827" s="34"/>
      <c r="F827" s="34"/>
      <c r="G827" s="34"/>
      <c r="H827" s="34"/>
      <c r="I827" s="47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</row>
    <row r="828" spans="1:35" ht="15.75" customHeight="1" x14ac:dyDescent="0.3">
      <c r="A828" s="34"/>
      <c r="B828" s="34"/>
      <c r="C828" s="34"/>
      <c r="D828" s="34"/>
      <c r="E828" s="34"/>
      <c r="F828" s="34"/>
      <c r="G828" s="34"/>
      <c r="H828" s="34"/>
      <c r="I828" s="47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</row>
    <row r="829" spans="1:35" ht="15.75" customHeight="1" x14ac:dyDescent="0.3">
      <c r="A829" s="34"/>
      <c r="B829" s="34"/>
      <c r="C829" s="34"/>
      <c r="D829" s="34"/>
      <c r="E829" s="34"/>
      <c r="F829" s="34"/>
      <c r="G829" s="34"/>
      <c r="H829" s="34"/>
      <c r="I829" s="47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</row>
    <row r="830" spans="1:35" ht="15.75" customHeight="1" x14ac:dyDescent="0.3">
      <c r="A830" s="34"/>
      <c r="B830" s="34"/>
      <c r="C830" s="34"/>
      <c r="D830" s="34"/>
      <c r="E830" s="34"/>
      <c r="F830" s="34"/>
      <c r="G830" s="34"/>
      <c r="H830" s="34"/>
      <c r="I830" s="47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</row>
    <row r="831" spans="1:35" ht="15.75" customHeight="1" x14ac:dyDescent="0.3">
      <c r="A831" s="34"/>
      <c r="B831" s="34"/>
      <c r="C831" s="34"/>
      <c r="D831" s="34"/>
      <c r="E831" s="34"/>
      <c r="F831" s="34"/>
      <c r="G831" s="34"/>
      <c r="H831" s="34"/>
      <c r="I831" s="47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</row>
    <row r="832" spans="1:35" ht="15.75" customHeight="1" x14ac:dyDescent="0.3">
      <c r="A832" s="34"/>
      <c r="B832" s="34"/>
      <c r="C832" s="34"/>
      <c r="D832" s="34"/>
      <c r="E832" s="34"/>
      <c r="F832" s="34"/>
      <c r="G832" s="34"/>
      <c r="H832" s="34"/>
      <c r="I832" s="47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</row>
    <row r="833" spans="1:35" ht="15.75" customHeight="1" x14ac:dyDescent="0.3">
      <c r="A833" s="34"/>
      <c r="B833" s="34"/>
      <c r="C833" s="34"/>
      <c r="D833" s="34"/>
      <c r="E833" s="34"/>
      <c r="F833" s="34"/>
      <c r="G833" s="34"/>
      <c r="H833" s="34"/>
      <c r="I833" s="47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</row>
    <row r="834" spans="1:35" ht="15.75" customHeight="1" x14ac:dyDescent="0.3">
      <c r="A834" s="34"/>
      <c r="B834" s="34"/>
      <c r="C834" s="34"/>
      <c r="D834" s="34"/>
      <c r="E834" s="34"/>
      <c r="F834" s="34"/>
      <c r="G834" s="34"/>
      <c r="H834" s="34"/>
      <c r="I834" s="47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</row>
    <row r="835" spans="1:35" ht="15.75" customHeight="1" x14ac:dyDescent="0.3">
      <c r="A835" s="34"/>
      <c r="B835" s="34"/>
      <c r="C835" s="34"/>
      <c r="D835" s="34"/>
      <c r="E835" s="34"/>
      <c r="F835" s="34"/>
      <c r="G835" s="34"/>
      <c r="H835" s="34"/>
      <c r="I835" s="47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</row>
    <row r="836" spans="1:35" ht="15.75" customHeight="1" x14ac:dyDescent="0.3">
      <c r="A836" s="34"/>
      <c r="B836" s="34"/>
      <c r="C836" s="34"/>
      <c r="D836" s="34"/>
      <c r="E836" s="34"/>
      <c r="F836" s="34"/>
      <c r="G836" s="34"/>
      <c r="H836" s="34"/>
      <c r="I836" s="47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</row>
    <row r="837" spans="1:35" ht="15.75" customHeight="1" x14ac:dyDescent="0.3">
      <c r="A837" s="34"/>
      <c r="B837" s="34"/>
      <c r="C837" s="34"/>
      <c r="D837" s="34"/>
      <c r="E837" s="34"/>
      <c r="F837" s="34"/>
      <c r="G837" s="34"/>
      <c r="H837" s="34"/>
      <c r="I837" s="47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</row>
    <row r="838" spans="1:35" ht="15.75" customHeight="1" x14ac:dyDescent="0.3">
      <c r="A838" s="34"/>
      <c r="B838" s="34"/>
      <c r="C838" s="34"/>
      <c r="D838" s="34"/>
      <c r="E838" s="34"/>
      <c r="F838" s="34"/>
      <c r="G838" s="34"/>
      <c r="H838" s="34"/>
      <c r="I838" s="47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</row>
    <row r="839" spans="1:35" ht="15.75" customHeight="1" x14ac:dyDescent="0.3">
      <c r="A839" s="34"/>
      <c r="B839" s="34"/>
      <c r="C839" s="34"/>
      <c r="D839" s="34"/>
      <c r="E839" s="34"/>
      <c r="F839" s="34"/>
      <c r="G839" s="34"/>
      <c r="H839" s="34"/>
      <c r="I839" s="47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</row>
    <row r="840" spans="1:35" ht="15.75" customHeight="1" x14ac:dyDescent="0.3">
      <c r="A840" s="34"/>
      <c r="B840" s="34"/>
      <c r="C840" s="34"/>
      <c r="D840" s="34"/>
      <c r="E840" s="34"/>
      <c r="F840" s="34"/>
      <c r="G840" s="34"/>
      <c r="H840" s="34"/>
      <c r="I840" s="47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</row>
    <row r="841" spans="1:35" ht="15.75" customHeight="1" x14ac:dyDescent="0.3">
      <c r="A841" s="34"/>
      <c r="B841" s="34"/>
      <c r="C841" s="34"/>
      <c r="D841" s="34"/>
      <c r="E841" s="34"/>
      <c r="F841" s="34"/>
      <c r="G841" s="34"/>
      <c r="H841" s="34"/>
      <c r="I841" s="47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</row>
    <row r="842" spans="1:35" ht="15.75" customHeight="1" x14ac:dyDescent="0.3">
      <c r="A842" s="34"/>
      <c r="B842" s="34"/>
      <c r="C842" s="34"/>
      <c r="D842" s="34"/>
      <c r="E842" s="34"/>
      <c r="F842" s="34"/>
      <c r="G842" s="34"/>
      <c r="H842" s="34"/>
      <c r="I842" s="47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</row>
    <row r="843" spans="1:35" ht="15.75" customHeight="1" x14ac:dyDescent="0.3">
      <c r="A843" s="34"/>
      <c r="B843" s="34"/>
      <c r="C843" s="34"/>
      <c r="D843" s="34"/>
      <c r="E843" s="34"/>
      <c r="F843" s="34"/>
      <c r="G843" s="34"/>
      <c r="H843" s="34"/>
      <c r="I843" s="47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</row>
    <row r="844" spans="1:35" ht="15.75" customHeight="1" x14ac:dyDescent="0.3">
      <c r="A844" s="34"/>
      <c r="B844" s="34"/>
      <c r="C844" s="34"/>
      <c r="D844" s="34"/>
      <c r="E844" s="34"/>
      <c r="F844" s="34"/>
      <c r="G844" s="34"/>
      <c r="H844" s="34"/>
      <c r="I844" s="47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</row>
    <row r="845" spans="1:35" ht="15.75" customHeight="1" x14ac:dyDescent="0.3">
      <c r="A845" s="34"/>
      <c r="B845" s="34"/>
      <c r="C845" s="34"/>
      <c r="D845" s="34"/>
      <c r="E845" s="34"/>
      <c r="F845" s="34"/>
      <c r="G845" s="34"/>
      <c r="H845" s="34"/>
      <c r="I845" s="47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</row>
    <row r="846" spans="1:35" ht="15.75" customHeight="1" x14ac:dyDescent="0.3">
      <c r="A846" s="34"/>
      <c r="B846" s="34"/>
      <c r="C846" s="34"/>
      <c r="D846" s="34"/>
      <c r="E846" s="34"/>
      <c r="F846" s="34"/>
      <c r="G846" s="34"/>
      <c r="H846" s="34"/>
      <c r="I846" s="47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</row>
    <row r="847" spans="1:35" ht="15.75" customHeight="1" x14ac:dyDescent="0.3">
      <c r="A847" s="34"/>
      <c r="B847" s="34"/>
      <c r="C847" s="34"/>
      <c r="D847" s="34"/>
      <c r="E847" s="34"/>
      <c r="F847" s="34"/>
      <c r="G847" s="34"/>
      <c r="H847" s="34"/>
      <c r="I847" s="47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</row>
    <row r="848" spans="1:35" ht="15.75" customHeight="1" x14ac:dyDescent="0.3">
      <c r="A848" s="34"/>
      <c r="B848" s="34"/>
      <c r="C848" s="34"/>
      <c r="D848" s="34"/>
      <c r="E848" s="34"/>
      <c r="F848" s="34"/>
      <c r="G848" s="34"/>
      <c r="H848" s="34"/>
      <c r="I848" s="47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</row>
    <row r="849" spans="1:35" ht="15.75" customHeight="1" x14ac:dyDescent="0.3">
      <c r="A849" s="34"/>
      <c r="B849" s="34"/>
      <c r="C849" s="34"/>
      <c r="D849" s="34"/>
      <c r="E849" s="34"/>
      <c r="F849" s="34"/>
      <c r="G849" s="34"/>
      <c r="H849" s="34"/>
      <c r="I849" s="47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</row>
    <row r="850" spans="1:35" ht="15.75" customHeight="1" x14ac:dyDescent="0.3">
      <c r="A850" s="34"/>
      <c r="B850" s="34"/>
      <c r="C850" s="34"/>
      <c r="D850" s="34"/>
      <c r="E850" s="34"/>
      <c r="F850" s="34"/>
      <c r="G850" s="34"/>
      <c r="H850" s="34"/>
      <c r="I850" s="47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</row>
    <row r="851" spans="1:35" ht="15.75" customHeight="1" x14ac:dyDescent="0.3">
      <c r="A851" s="34"/>
      <c r="B851" s="34"/>
      <c r="C851" s="34"/>
      <c r="D851" s="34"/>
      <c r="E851" s="34"/>
      <c r="F851" s="34"/>
      <c r="G851" s="34"/>
      <c r="H851" s="34"/>
      <c r="I851" s="47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</row>
    <row r="852" spans="1:35" ht="15.75" customHeight="1" x14ac:dyDescent="0.3">
      <c r="A852" s="34"/>
      <c r="B852" s="34"/>
      <c r="C852" s="34"/>
      <c r="D852" s="34"/>
      <c r="E852" s="34"/>
      <c r="F852" s="34"/>
      <c r="G852" s="34"/>
      <c r="H852" s="34"/>
      <c r="I852" s="47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</row>
    <row r="853" spans="1:35" ht="15.75" customHeight="1" x14ac:dyDescent="0.3">
      <c r="A853" s="34"/>
      <c r="B853" s="34"/>
      <c r="C853" s="34"/>
      <c r="D853" s="34"/>
      <c r="E853" s="34"/>
      <c r="F853" s="34"/>
      <c r="G853" s="34"/>
      <c r="H853" s="34"/>
      <c r="I853" s="47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ht="15.75" customHeight="1" x14ac:dyDescent="0.3">
      <c r="A854" s="34"/>
      <c r="B854" s="34"/>
      <c r="C854" s="34"/>
      <c r="D854" s="34"/>
      <c r="E854" s="34"/>
      <c r="F854" s="34"/>
      <c r="G854" s="34"/>
      <c r="H854" s="34"/>
      <c r="I854" s="47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</row>
    <row r="855" spans="1:35" ht="15.75" customHeight="1" x14ac:dyDescent="0.3">
      <c r="A855" s="34"/>
      <c r="B855" s="34"/>
      <c r="C855" s="34"/>
      <c r="D855" s="34"/>
      <c r="E855" s="34"/>
      <c r="F855" s="34"/>
      <c r="G855" s="34"/>
      <c r="H855" s="34"/>
      <c r="I855" s="47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</row>
    <row r="856" spans="1:35" ht="15.75" customHeight="1" x14ac:dyDescent="0.3">
      <c r="A856" s="34"/>
      <c r="B856" s="34"/>
      <c r="C856" s="34"/>
      <c r="D856" s="34"/>
      <c r="E856" s="34"/>
      <c r="F856" s="34"/>
      <c r="G856" s="34"/>
      <c r="H856" s="34"/>
      <c r="I856" s="47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</row>
    <row r="857" spans="1:35" ht="15.75" customHeight="1" x14ac:dyDescent="0.3">
      <c r="A857" s="34"/>
      <c r="B857" s="34"/>
      <c r="C857" s="34"/>
      <c r="D857" s="34"/>
      <c r="E857" s="34"/>
      <c r="F857" s="34"/>
      <c r="G857" s="34"/>
      <c r="H857" s="34"/>
      <c r="I857" s="47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</row>
    <row r="858" spans="1:35" ht="15.75" customHeight="1" x14ac:dyDescent="0.3">
      <c r="A858" s="34"/>
      <c r="B858" s="34"/>
      <c r="C858" s="34"/>
      <c r="D858" s="34"/>
      <c r="E858" s="34"/>
      <c r="F858" s="34"/>
      <c r="G858" s="34"/>
      <c r="H858" s="34"/>
      <c r="I858" s="47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</row>
    <row r="859" spans="1:35" ht="15.75" customHeight="1" x14ac:dyDescent="0.3">
      <c r="A859" s="34"/>
      <c r="B859" s="34"/>
      <c r="C859" s="34"/>
      <c r="D859" s="34"/>
      <c r="E859" s="34"/>
      <c r="F859" s="34"/>
      <c r="G859" s="34"/>
      <c r="H859" s="34"/>
      <c r="I859" s="47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</row>
    <row r="860" spans="1:35" ht="15.75" customHeight="1" x14ac:dyDescent="0.3">
      <c r="A860" s="34"/>
      <c r="B860" s="34"/>
      <c r="C860" s="34"/>
      <c r="D860" s="34"/>
      <c r="E860" s="34"/>
      <c r="F860" s="34"/>
      <c r="G860" s="34"/>
      <c r="H860" s="34"/>
      <c r="I860" s="47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</row>
    <row r="861" spans="1:35" ht="15.75" customHeight="1" x14ac:dyDescent="0.3">
      <c r="A861" s="34"/>
      <c r="B861" s="34"/>
      <c r="C861" s="34"/>
      <c r="D861" s="34"/>
      <c r="E861" s="34"/>
      <c r="F861" s="34"/>
      <c r="G861" s="34"/>
      <c r="H861" s="34"/>
      <c r="I861" s="47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</row>
    <row r="862" spans="1:35" ht="15.75" customHeight="1" x14ac:dyDescent="0.3">
      <c r="A862" s="34"/>
      <c r="B862" s="34"/>
      <c r="C862" s="34"/>
      <c r="D862" s="34"/>
      <c r="E862" s="34"/>
      <c r="F862" s="34"/>
      <c r="G862" s="34"/>
      <c r="H862" s="34"/>
      <c r="I862" s="47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</row>
    <row r="863" spans="1:35" ht="15.75" customHeight="1" x14ac:dyDescent="0.3">
      <c r="A863" s="34"/>
      <c r="B863" s="34"/>
      <c r="C863" s="34"/>
      <c r="D863" s="34"/>
      <c r="E863" s="34"/>
      <c r="F863" s="34"/>
      <c r="G863" s="34"/>
      <c r="H863" s="34"/>
      <c r="I863" s="47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</row>
    <row r="864" spans="1:35" ht="15.75" customHeight="1" x14ac:dyDescent="0.3">
      <c r="A864" s="34"/>
      <c r="B864" s="34"/>
      <c r="C864" s="34"/>
      <c r="D864" s="34"/>
      <c r="E864" s="34"/>
      <c r="F864" s="34"/>
      <c r="G864" s="34"/>
      <c r="H864" s="34"/>
      <c r="I864" s="47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</row>
    <row r="865" spans="1:35" ht="15.75" customHeight="1" x14ac:dyDescent="0.3">
      <c r="A865" s="34"/>
      <c r="B865" s="34"/>
      <c r="C865" s="34"/>
      <c r="D865" s="34"/>
      <c r="E865" s="34"/>
      <c r="F865" s="34"/>
      <c r="G865" s="34"/>
      <c r="H865" s="34"/>
      <c r="I865" s="47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</row>
    <row r="866" spans="1:35" ht="15.75" customHeight="1" x14ac:dyDescent="0.3">
      <c r="A866" s="34"/>
      <c r="B866" s="34"/>
      <c r="C866" s="34"/>
      <c r="D866" s="34"/>
      <c r="E866" s="34"/>
      <c r="F866" s="34"/>
      <c r="G866" s="34"/>
      <c r="H866" s="34"/>
      <c r="I866" s="47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</row>
    <row r="867" spans="1:35" ht="15.75" customHeight="1" x14ac:dyDescent="0.3">
      <c r="A867" s="34"/>
      <c r="B867" s="34"/>
      <c r="C867" s="34"/>
      <c r="D867" s="34"/>
      <c r="E867" s="34"/>
      <c r="F867" s="34"/>
      <c r="G867" s="34"/>
      <c r="H867" s="34"/>
      <c r="I867" s="47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</row>
    <row r="868" spans="1:35" ht="15.75" customHeight="1" x14ac:dyDescent="0.3">
      <c r="A868" s="34"/>
      <c r="B868" s="34"/>
      <c r="C868" s="34"/>
      <c r="D868" s="34"/>
      <c r="E868" s="34"/>
      <c r="F868" s="34"/>
      <c r="G868" s="34"/>
      <c r="H868" s="34"/>
      <c r="I868" s="47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</row>
    <row r="869" spans="1:35" ht="15.75" customHeight="1" x14ac:dyDescent="0.3">
      <c r="A869" s="34"/>
      <c r="B869" s="34"/>
      <c r="C869" s="34"/>
      <c r="D869" s="34"/>
      <c r="E869" s="34"/>
      <c r="F869" s="34"/>
      <c r="G869" s="34"/>
      <c r="H869" s="34"/>
      <c r="I869" s="47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</row>
    <row r="870" spans="1:35" ht="15.75" customHeight="1" x14ac:dyDescent="0.3">
      <c r="A870" s="34"/>
      <c r="B870" s="34"/>
      <c r="C870" s="34"/>
      <c r="D870" s="34"/>
      <c r="E870" s="34"/>
      <c r="F870" s="34"/>
      <c r="G870" s="34"/>
      <c r="H870" s="34"/>
      <c r="I870" s="47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</row>
    <row r="871" spans="1:35" ht="15.75" customHeight="1" x14ac:dyDescent="0.3">
      <c r="A871" s="34"/>
      <c r="B871" s="34"/>
      <c r="C871" s="34"/>
      <c r="D871" s="34"/>
      <c r="E871" s="34"/>
      <c r="F871" s="34"/>
      <c r="G871" s="34"/>
      <c r="H871" s="34"/>
      <c r="I871" s="47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</row>
    <row r="872" spans="1:35" ht="15.75" customHeight="1" x14ac:dyDescent="0.3">
      <c r="A872" s="34"/>
      <c r="B872" s="34"/>
      <c r="C872" s="34"/>
      <c r="D872" s="34"/>
      <c r="E872" s="34"/>
      <c r="F872" s="34"/>
      <c r="G872" s="34"/>
      <c r="H872" s="34"/>
      <c r="I872" s="47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</row>
    <row r="873" spans="1:35" ht="15.75" customHeight="1" x14ac:dyDescent="0.3">
      <c r="A873" s="34"/>
      <c r="B873" s="34"/>
      <c r="C873" s="34"/>
      <c r="D873" s="34"/>
      <c r="E873" s="34"/>
      <c r="F873" s="34"/>
      <c r="G873" s="34"/>
      <c r="H873" s="34"/>
      <c r="I873" s="47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</row>
    <row r="874" spans="1:35" ht="15.75" customHeight="1" x14ac:dyDescent="0.3">
      <c r="A874" s="34"/>
      <c r="B874" s="34"/>
      <c r="C874" s="34"/>
      <c r="D874" s="34"/>
      <c r="E874" s="34"/>
      <c r="F874" s="34"/>
      <c r="G874" s="34"/>
      <c r="H874" s="34"/>
      <c r="I874" s="47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</row>
    <row r="875" spans="1:35" ht="15.75" customHeight="1" x14ac:dyDescent="0.3">
      <c r="A875" s="34"/>
      <c r="B875" s="34"/>
      <c r="C875" s="34"/>
      <c r="D875" s="34"/>
      <c r="E875" s="34"/>
      <c r="F875" s="34"/>
      <c r="G875" s="34"/>
      <c r="H875" s="34"/>
      <c r="I875" s="47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</row>
    <row r="876" spans="1:35" ht="15.75" customHeight="1" x14ac:dyDescent="0.3">
      <c r="A876" s="34"/>
      <c r="B876" s="34"/>
      <c r="C876" s="34"/>
      <c r="D876" s="34"/>
      <c r="E876" s="34"/>
      <c r="F876" s="34"/>
      <c r="G876" s="34"/>
      <c r="H876" s="34"/>
      <c r="I876" s="47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</row>
    <row r="877" spans="1:35" ht="15.75" customHeight="1" x14ac:dyDescent="0.3">
      <c r="A877" s="34"/>
      <c r="B877" s="34"/>
      <c r="C877" s="34"/>
      <c r="D877" s="34"/>
      <c r="E877" s="34"/>
      <c r="F877" s="34"/>
      <c r="G877" s="34"/>
      <c r="H877" s="34"/>
      <c r="I877" s="47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</row>
    <row r="878" spans="1:35" ht="15.75" customHeight="1" x14ac:dyDescent="0.3">
      <c r="A878" s="34"/>
      <c r="B878" s="34"/>
      <c r="C878" s="34"/>
      <c r="D878" s="34"/>
      <c r="E878" s="34"/>
      <c r="F878" s="34"/>
      <c r="G878" s="34"/>
      <c r="H878" s="34"/>
      <c r="I878" s="47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</row>
    <row r="879" spans="1:35" ht="15.75" customHeight="1" x14ac:dyDescent="0.3">
      <c r="A879" s="34"/>
      <c r="B879" s="34"/>
      <c r="C879" s="34"/>
      <c r="D879" s="34"/>
      <c r="E879" s="34"/>
      <c r="F879" s="34"/>
      <c r="G879" s="34"/>
      <c r="H879" s="34"/>
      <c r="I879" s="47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</row>
    <row r="880" spans="1:35" ht="15.75" customHeight="1" x14ac:dyDescent="0.3">
      <c r="A880" s="34"/>
      <c r="B880" s="34"/>
      <c r="C880" s="34"/>
      <c r="D880" s="34"/>
      <c r="E880" s="34"/>
      <c r="F880" s="34"/>
      <c r="G880" s="34"/>
      <c r="H880" s="34"/>
      <c r="I880" s="47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</row>
    <row r="881" spans="1:35" ht="15.75" customHeight="1" x14ac:dyDescent="0.3">
      <c r="A881" s="34"/>
      <c r="B881" s="34"/>
      <c r="C881" s="34"/>
      <c r="D881" s="34"/>
      <c r="E881" s="34"/>
      <c r="F881" s="34"/>
      <c r="G881" s="34"/>
      <c r="H881" s="34"/>
      <c r="I881" s="47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</row>
    <row r="882" spans="1:35" ht="15.75" customHeight="1" x14ac:dyDescent="0.3">
      <c r="A882" s="34"/>
      <c r="B882" s="34"/>
      <c r="C882" s="34"/>
      <c r="D882" s="34"/>
      <c r="E882" s="34"/>
      <c r="F882" s="34"/>
      <c r="G882" s="34"/>
      <c r="H882" s="34"/>
      <c r="I882" s="47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</row>
    <row r="883" spans="1:35" ht="15.75" customHeight="1" x14ac:dyDescent="0.3">
      <c r="A883" s="34"/>
      <c r="B883" s="34"/>
      <c r="C883" s="34"/>
      <c r="D883" s="34"/>
      <c r="E883" s="34"/>
      <c r="F883" s="34"/>
      <c r="G883" s="34"/>
      <c r="H883" s="34"/>
      <c r="I883" s="47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</row>
    <row r="884" spans="1:35" ht="15.75" customHeight="1" x14ac:dyDescent="0.3">
      <c r="A884" s="34"/>
      <c r="B884" s="34"/>
      <c r="C884" s="34"/>
      <c r="D884" s="34"/>
      <c r="E884" s="34"/>
      <c r="F884" s="34"/>
      <c r="G884" s="34"/>
      <c r="H884" s="34"/>
      <c r="I884" s="47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</row>
    <row r="885" spans="1:35" ht="15.75" customHeight="1" x14ac:dyDescent="0.3">
      <c r="A885" s="34"/>
      <c r="B885" s="34"/>
      <c r="C885" s="34"/>
      <c r="D885" s="34"/>
      <c r="E885" s="34"/>
      <c r="F885" s="34"/>
      <c r="G885" s="34"/>
      <c r="H885" s="34"/>
      <c r="I885" s="47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</row>
    <row r="886" spans="1:35" ht="15.75" customHeight="1" x14ac:dyDescent="0.3">
      <c r="A886" s="34"/>
      <c r="B886" s="34"/>
      <c r="C886" s="34"/>
      <c r="D886" s="34"/>
      <c r="E886" s="34"/>
      <c r="F886" s="34"/>
      <c r="G886" s="34"/>
      <c r="H886" s="34"/>
      <c r="I886" s="47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</row>
    <row r="887" spans="1:35" ht="15.75" customHeight="1" x14ac:dyDescent="0.3">
      <c r="A887" s="34"/>
      <c r="B887" s="34"/>
      <c r="C887" s="34"/>
      <c r="D887" s="34"/>
      <c r="E887" s="34"/>
      <c r="F887" s="34"/>
      <c r="G887" s="34"/>
      <c r="H887" s="34"/>
      <c r="I887" s="47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</row>
    <row r="888" spans="1:35" ht="15.75" customHeight="1" x14ac:dyDescent="0.3">
      <c r="A888" s="34"/>
      <c r="B888" s="34"/>
      <c r="C888" s="34"/>
      <c r="D888" s="34"/>
      <c r="E888" s="34"/>
      <c r="F888" s="34"/>
      <c r="G888" s="34"/>
      <c r="H888" s="34"/>
      <c r="I888" s="47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</row>
    <row r="889" spans="1:35" ht="15.75" customHeight="1" x14ac:dyDescent="0.3">
      <c r="A889" s="34"/>
      <c r="B889" s="34"/>
      <c r="C889" s="34"/>
      <c r="D889" s="34"/>
      <c r="E889" s="34"/>
      <c r="F889" s="34"/>
      <c r="G889" s="34"/>
      <c r="H889" s="34"/>
      <c r="I889" s="47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</row>
    <row r="890" spans="1:35" ht="15.75" customHeight="1" x14ac:dyDescent="0.3">
      <c r="A890" s="34"/>
      <c r="B890" s="34"/>
      <c r="C890" s="34"/>
      <c r="D890" s="34"/>
      <c r="E890" s="34"/>
      <c r="F890" s="34"/>
      <c r="G890" s="34"/>
      <c r="H890" s="34"/>
      <c r="I890" s="47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</row>
    <row r="891" spans="1:35" ht="15.75" customHeight="1" x14ac:dyDescent="0.3">
      <c r="A891" s="34"/>
      <c r="B891" s="34"/>
      <c r="C891" s="34"/>
      <c r="D891" s="34"/>
      <c r="E891" s="34"/>
      <c r="F891" s="34"/>
      <c r="G891" s="34"/>
      <c r="H891" s="34"/>
      <c r="I891" s="47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</row>
    <row r="892" spans="1:35" ht="15.75" customHeight="1" x14ac:dyDescent="0.3">
      <c r="A892" s="34"/>
      <c r="B892" s="34"/>
      <c r="C892" s="34"/>
      <c r="D892" s="34"/>
      <c r="E892" s="34"/>
      <c r="F892" s="34"/>
      <c r="G892" s="34"/>
      <c r="H892" s="34"/>
      <c r="I892" s="47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</row>
    <row r="893" spans="1:35" ht="15.75" customHeight="1" x14ac:dyDescent="0.3">
      <c r="A893" s="34"/>
      <c r="B893" s="34"/>
      <c r="C893" s="34"/>
      <c r="D893" s="34"/>
      <c r="E893" s="34"/>
      <c r="F893" s="34"/>
      <c r="G893" s="34"/>
      <c r="H893" s="34"/>
      <c r="I893" s="47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</row>
    <row r="894" spans="1:35" ht="15.75" customHeight="1" x14ac:dyDescent="0.3">
      <c r="A894" s="34"/>
      <c r="B894" s="34"/>
      <c r="C894" s="34"/>
      <c r="D894" s="34"/>
      <c r="E894" s="34"/>
      <c r="F894" s="34"/>
      <c r="G894" s="34"/>
      <c r="H894" s="34"/>
      <c r="I894" s="47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</row>
    <row r="895" spans="1:35" ht="15.75" customHeight="1" x14ac:dyDescent="0.3">
      <c r="A895" s="34"/>
      <c r="B895" s="34"/>
      <c r="C895" s="34"/>
      <c r="D895" s="34"/>
      <c r="E895" s="34"/>
      <c r="F895" s="34"/>
      <c r="G895" s="34"/>
      <c r="H895" s="34"/>
      <c r="I895" s="47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</row>
    <row r="896" spans="1:35" ht="15.75" customHeight="1" x14ac:dyDescent="0.3">
      <c r="A896" s="34"/>
      <c r="B896" s="34"/>
      <c r="C896" s="34"/>
      <c r="D896" s="34"/>
      <c r="E896" s="34"/>
      <c r="F896" s="34"/>
      <c r="G896" s="34"/>
      <c r="H896" s="34"/>
      <c r="I896" s="47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</row>
    <row r="897" spans="1:35" ht="15.75" customHeight="1" x14ac:dyDescent="0.3">
      <c r="A897" s="34"/>
      <c r="B897" s="34"/>
      <c r="C897" s="34"/>
      <c r="D897" s="34"/>
      <c r="E897" s="34"/>
      <c r="F897" s="34"/>
      <c r="G897" s="34"/>
      <c r="H897" s="34"/>
      <c r="I897" s="47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</row>
    <row r="898" spans="1:35" ht="15.75" customHeight="1" x14ac:dyDescent="0.3">
      <c r="A898" s="34"/>
      <c r="B898" s="34"/>
      <c r="C898" s="34"/>
      <c r="D898" s="34"/>
      <c r="E898" s="34"/>
      <c r="F898" s="34"/>
      <c r="G898" s="34"/>
      <c r="H898" s="34"/>
      <c r="I898" s="47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</row>
    <row r="899" spans="1:35" ht="15.75" customHeight="1" x14ac:dyDescent="0.3">
      <c r="A899" s="34"/>
      <c r="B899" s="34"/>
      <c r="C899" s="34"/>
      <c r="D899" s="34"/>
      <c r="E899" s="34"/>
      <c r="F899" s="34"/>
      <c r="G899" s="34"/>
      <c r="H899" s="34"/>
      <c r="I899" s="47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</row>
    <row r="900" spans="1:35" ht="15.75" customHeight="1" x14ac:dyDescent="0.3">
      <c r="A900" s="34"/>
      <c r="B900" s="34"/>
      <c r="C900" s="34"/>
      <c r="D900" s="34"/>
      <c r="E900" s="34"/>
      <c r="F900" s="34"/>
      <c r="G900" s="34"/>
      <c r="H900" s="34"/>
      <c r="I900" s="47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</row>
    <row r="901" spans="1:35" ht="15.75" customHeight="1" x14ac:dyDescent="0.3">
      <c r="A901" s="34"/>
      <c r="B901" s="34"/>
      <c r="C901" s="34"/>
      <c r="D901" s="34"/>
      <c r="E901" s="34"/>
      <c r="F901" s="34"/>
      <c r="G901" s="34"/>
      <c r="H901" s="34"/>
      <c r="I901" s="47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</row>
    <row r="902" spans="1:35" ht="15.75" customHeight="1" x14ac:dyDescent="0.3">
      <c r="A902" s="34"/>
      <c r="B902" s="34"/>
      <c r="C902" s="34"/>
      <c r="D902" s="34"/>
      <c r="E902" s="34"/>
      <c r="F902" s="34"/>
      <c r="G902" s="34"/>
      <c r="H902" s="34"/>
      <c r="I902" s="47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</row>
    <row r="903" spans="1:35" ht="15.75" customHeight="1" x14ac:dyDescent="0.3">
      <c r="A903" s="34"/>
      <c r="B903" s="34"/>
      <c r="C903" s="34"/>
      <c r="D903" s="34"/>
      <c r="E903" s="34"/>
      <c r="F903" s="34"/>
      <c r="G903" s="34"/>
      <c r="H903" s="34"/>
      <c r="I903" s="47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</row>
    <row r="904" spans="1:35" ht="15.75" customHeight="1" x14ac:dyDescent="0.3">
      <c r="A904" s="34"/>
      <c r="B904" s="34"/>
      <c r="C904" s="34"/>
      <c r="D904" s="34"/>
      <c r="E904" s="34"/>
      <c r="F904" s="34"/>
      <c r="G904" s="34"/>
      <c r="H904" s="34"/>
      <c r="I904" s="47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</row>
    <row r="905" spans="1:35" ht="15.75" customHeight="1" x14ac:dyDescent="0.3">
      <c r="A905" s="34"/>
      <c r="B905" s="34"/>
      <c r="C905" s="34"/>
      <c r="D905" s="34"/>
      <c r="E905" s="34"/>
      <c r="F905" s="34"/>
      <c r="G905" s="34"/>
      <c r="H905" s="34"/>
      <c r="I905" s="47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</row>
    <row r="906" spans="1:35" ht="15.75" customHeight="1" x14ac:dyDescent="0.3">
      <c r="A906" s="34"/>
      <c r="B906" s="34"/>
      <c r="C906" s="34"/>
      <c r="D906" s="34"/>
      <c r="E906" s="34"/>
      <c r="F906" s="34"/>
      <c r="G906" s="34"/>
      <c r="H906" s="34"/>
      <c r="I906" s="47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</row>
    <row r="907" spans="1:35" ht="15.75" customHeight="1" x14ac:dyDescent="0.3">
      <c r="A907" s="34"/>
      <c r="B907" s="34"/>
      <c r="C907" s="34"/>
      <c r="D907" s="34"/>
      <c r="E907" s="34"/>
      <c r="F907" s="34"/>
      <c r="G907" s="34"/>
      <c r="H907" s="34"/>
      <c r="I907" s="47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</row>
    <row r="908" spans="1:35" ht="15.75" customHeight="1" x14ac:dyDescent="0.3">
      <c r="A908" s="34"/>
      <c r="B908" s="34"/>
      <c r="C908" s="34"/>
      <c r="D908" s="34"/>
      <c r="E908" s="34"/>
      <c r="F908" s="34"/>
      <c r="G908" s="34"/>
      <c r="H908" s="34"/>
      <c r="I908" s="47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</row>
    <row r="909" spans="1:35" ht="15.75" customHeight="1" x14ac:dyDescent="0.3">
      <c r="A909" s="34"/>
      <c r="B909" s="34"/>
      <c r="C909" s="34"/>
      <c r="D909" s="34"/>
      <c r="E909" s="34"/>
      <c r="F909" s="34"/>
      <c r="G909" s="34"/>
      <c r="H909" s="34"/>
      <c r="I909" s="47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</row>
    <row r="910" spans="1:35" ht="15.75" customHeight="1" x14ac:dyDescent="0.3">
      <c r="A910" s="34"/>
      <c r="B910" s="34"/>
      <c r="C910" s="34"/>
      <c r="D910" s="34"/>
      <c r="E910" s="34"/>
      <c r="F910" s="34"/>
      <c r="G910" s="34"/>
      <c r="H910" s="34"/>
      <c r="I910" s="47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</row>
    <row r="911" spans="1:35" ht="15.75" customHeight="1" x14ac:dyDescent="0.3">
      <c r="A911" s="34"/>
      <c r="B911" s="34"/>
      <c r="C911" s="34"/>
      <c r="D911" s="34"/>
      <c r="E911" s="34"/>
      <c r="F911" s="34"/>
      <c r="G911" s="34"/>
      <c r="H911" s="34"/>
      <c r="I911" s="47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</row>
    <row r="912" spans="1:35" ht="15.75" customHeight="1" x14ac:dyDescent="0.3">
      <c r="A912" s="34"/>
      <c r="B912" s="34"/>
      <c r="C912" s="34"/>
      <c r="D912" s="34"/>
      <c r="E912" s="34"/>
      <c r="F912" s="34"/>
      <c r="G912" s="34"/>
      <c r="H912" s="34"/>
      <c r="I912" s="47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</row>
    <row r="913" spans="1:35" ht="15.75" customHeight="1" x14ac:dyDescent="0.3">
      <c r="A913" s="34"/>
      <c r="B913" s="34"/>
      <c r="C913" s="34"/>
      <c r="D913" s="34"/>
      <c r="E913" s="34"/>
      <c r="F913" s="34"/>
      <c r="G913" s="34"/>
      <c r="H913" s="34"/>
      <c r="I913" s="47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</row>
    <row r="914" spans="1:35" ht="15.75" customHeight="1" x14ac:dyDescent="0.3">
      <c r="A914" s="34"/>
      <c r="B914" s="34"/>
      <c r="C914" s="34"/>
      <c r="D914" s="34"/>
      <c r="E914" s="34"/>
      <c r="F914" s="34"/>
      <c r="G914" s="34"/>
      <c r="H914" s="34"/>
      <c r="I914" s="47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</row>
    <row r="915" spans="1:35" ht="15.75" customHeight="1" x14ac:dyDescent="0.3">
      <c r="A915" s="34"/>
      <c r="B915" s="34"/>
      <c r="C915" s="34"/>
      <c r="D915" s="34"/>
      <c r="E915" s="34"/>
      <c r="F915" s="34"/>
      <c r="G915" s="34"/>
      <c r="H915" s="34"/>
      <c r="I915" s="47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</row>
    <row r="916" spans="1:35" ht="15.75" customHeight="1" x14ac:dyDescent="0.3">
      <c r="A916" s="34"/>
      <c r="B916" s="34"/>
      <c r="C916" s="34"/>
      <c r="D916" s="34"/>
      <c r="E916" s="34"/>
      <c r="F916" s="34"/>
      <c r="G916" s="34"/>
      <c r="H916" s="34"/>
      <c r="I916" s="47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</row>
    <row r="917" spans="1:35" ht="15.75" customHeight="1" x14ac:dyDescent="0.3">
      <c r="A917" s="34"/>
      <c r="B917" s="34"/>
      <c r="C917" s="34"/>
      <c r="D917" s="34"/>
      <c r="E917" s="34"/>
      <c r="F917" s="34"/>
      <c r="G917" s="34"/>
      <c r="H917" s="34"/>
      <c r="I917" s="47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</row>
    <row r="918" spans="1:35" ht="15.75" customHeight="1" x14ac:dyDescent="0.3">
      <c r="A918" s="34"/>
      <c r="B918" s="34"/>
      <c r="C918" s="34"/>
      <c r="D918" s="34"/>
      <c r="E918" s="34"/>
      <c r="F918" s="34"/>
      <c r="G918" s="34"/>
      <c r="H918" s="34"/>
      <c r="I918" s="47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</row>
    <row r="919" spans="1:35" ht="15.75" customHeight="1" x14ac:dyDescent="0.3">
      <c r="A919" s="34"/>
      <c r="B919" s="34"/>
      <c r="C919" s="34"/>
      <c r="D919" s="34"/>
      <c r="E919" s="34"/>
      <c r="F919" s="34"/>
      <c r="G919" s="34"/>
      <c r="H919" s="34"/>
      <c r="I919" s="47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</row>
    <row r="920" spans="1:35" ht="15.75" customHeight="1" x14ac:dyDescent="0.3">
      <c r="A920" s="34"/>
      <c r="B920" s="34"/>
      <c r="C920" s="34"/>
      <c r="D920" s="34"/>
      <c r="E920" s="34"/>
      <c r="F920" s="34"/>
      <c r="G920" s="34"/>
      <c r="H920" s="34"/>
      <c r="I920" s="47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</row>
    <row r="921" spans="1:35" ht="15.75" customHeight="1" x14ac:dyDescent="0.3">
      <c r="A921" s="34"/>
      <c r="B921" s="34"/>
      <c r="C921" s="34"/>
      <c r="D921" s="34"/>
      <c r="E921" s="34"/>
      <c r="F921" s="34"/>
      <c r="G921" s="34"/>
      <c r="H921" s="34"/>
      <c r="I921" s="47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</row>
    <row r="922" spans="1:35" ht="15.75" customHeight="1" x14ac:dyDescent="0.3">
      <c r="A922" s="34"/>
      <c r="B922" s="34"/>
      <c r="C922" s="34"/>
      <c r="D922" s="34"/>
      <c r="E922" s="34"/>
      <c r="F922" s="34"/>
      <c r="G922" s="34"/>
      <c r="H922" s="34"/>
      <c r="I922" s="47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</row>
    <row r="923" spans="1:35" ht="15.75" customHeight="1" x14ac:dyDescent="0.3">
      <c r="A923" s="34"/>
      <c r="B923" s="34"/>
      <c r="C923" s="34"/>
      <c r="D923" s="34"/>
      <c r="E923" s="34"/>
      <c r="F923" s="34"/>
      <c r="G923" s="34"/>
      <c r="H923" s="34"/>
      <c r="I923" s="47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</row>
    <row r="924" spans="1:35" ht="15.75" customHeight="1" x14ac:dyDescent="0.3">
      <c r="A924" s="34"/>
      <c r="B924" s="34"/>
      <c r="C924" s="34"/>
      <c r="D924" s="34"/>
      <c r="E924" s="34"/>
      <c r="F924" s="34"/>
      <c r="G924" s="34"/>
      <c r="H924" s="34"/>
      <c r="I924" s="47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</row>
    <row r="925" spans="1:35" ht="15.75" customHeight="1" x14ac:dyDescent="0.3">
      <c r="A925" s="34"/>
      <c r="B925" s="34"/>
      <c r="C925" s="34"/>
      <c r="D925" s="34"/>
      <c r="E925" s="34"/>
      <c r="F925" s="34"/>
      <c r="G925" s="34"/>
      <c r="H925" s="34"/>
      <c r="I925" s="47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</row>
    <row r="926" spans="1:35" ht="15.75" customHeight="1" x14ac:dyDescent="0.3">
      <c r="A926" s="34"/>
      <c r="B926" s="34"/>
      <c r="C926" s="34"/>
      <c r="D926" s="34"/>
      <c r="E926" s="34"/>
      <c r="F926" s="34"/>
      <c r="G926" s="34"/>
      <c r="H926" s="34"/>
      <c r="I926" s="47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</row>
    <row r="927" spans="1:35" ht="15.75" customHeight="1" x14ac:dyDescent="0.3">
      <c r="A927" s="34"/>
      <c r="B927" s="34"/>
      <c r="C927" s="34"/>
      <c r="D927" s="34"/>
      <c r="E927" s="34"/>
      <c r="F927" s="34"/>
      <c r="G927" s="34"/>
      <c r="H927" s="34"/>
      <c r="I927" s="47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</row>
    <row r="928" spans="1:35" ht="15.75" customHeight="1" x14ac:dyDescent="0.3">
      <c r="A928" s="34"/>
      <c r="B928" s="34"/>
      <c r="C928" s="34"/>
      <c r="D928" s="34"/>
      <c r="E928" s="34"/>
      <c r="F928" s="34"/>
      <c r="G928" s="34"/>
      <c r="H928" s="34"/>
      <c r="I928" s="47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</row>
    <row r="929" spans="1:35" ht="15.75" customHeight="1" x14ac:dyDescent="0.3">
      <c r="A929" s="34"/>
      <c r="B929" s="34"/>
      <c r="C929" s="34"/>
      <c r="D929" s="34"/>
      <c r="E929" s="34"/>
      <c r="F929" s="34"/>
      <c r="G929" s="34"/>
      <c r="H929" s="34"/>
      <c r="I929" s="47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</row>
    <row r="930" spans="1:35" ht="15.75" customHeight="1" x14ac:dyDescent="0.3">
      <c r="A930" s="34"/>
      <c r="B930" s="34"/>
      <c r="C930" s="34"/>
      <c r="D930" s="34"/>
      <c r="E930" s="34"/>
      <c r="F930" s="34"/>
      <c r="G930" s="34"/>
      <c r="H930" s="34"/>
      <c r="I930" s="47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</row>
    <row r="931" spans="1:35" ht="15.75" customHeight="1" x14ac:dyDescent="0.3">
      <c r="A931" s="34"/>
      <c r="B931" s="34"/>
      <c r="C931" s="34"/>
      <c r="D931" s="34"/>
      <c r="E931" s="34"/>
      <c r="F931" s="34"/>
      <c r="G931" s="34"/>
      <c r="H931" s="34"/>
      <c r="I931" s="47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</row>
    <row r="932" spans="1:35" ht="15.75" customHeight="1" x14ac:dyDescent="0.3">
      <c r="A932" s="34"/>
      <c r="B932" s="34"/>
      <c r="C932" s="34"/>
      <c r="D932" s="34"/>
      <c r="E932" s="34"/>
      <c r="F932" s="34"/>
      <c r="G932" s="34"/>
      <c r="H932" s="34"/>
      <c r="I932" s="47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</row>
    <row r="933" spans="1:35" ht="15.75" customHeight="1" x14ac:dyDescent="0.3">
      <c r="A933" s="34"/>
      <c r="B933" s="34"/>
      <c r="C933" s="34"/>
      <c r="D933" s="34"/>
      <c r="E933" s="34"/>
      <c r="F933" s="34"/>
      <c r="G933" s="34"/>
      <c r="H933" s="34"/>
      <c r="I933" s="47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</row>
    <row r="934" spans="1:35" ht="15.75" customHeight="1" x14ac:dyDescent="0.3">
      <c r="A934" s="34"/>
      <c r="B934" s="34"/>
      <c r="C934" s="34"/>
      <c r="D934" s="34"/>
      <c r="E934" s="34"/>
      <c r="F934" s="34"/>
      <c r="G934" s="34"/>
      <c r="H934" s="34"/>
      <c r="I934" s="47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</row>
    <row r="935" spans="1:35" ht="15.75" customHeight="1" x14ac:dyDescent="0.3">
      <c r="A935" s="34"/>
      <c r="B935" s="34"/>
      <c r="C935" s="34"/>
      <c r="D935" s="34"/>
      <c r="E935" s="34"/>
      <c r="F935" s="34"/>
      <c r="G935" s="34"/>
      <c r="H935" s="34"/>
      <c r="I935" s="47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</row>
    <row r="936" spans="1:35" ht="15.75" customHeight="1" x14ac:dyDescent="0.3">
      <c r="A936" s="34"/>
      <c r="B936" s="34"/>
      <c r="C936" s="34"/>
      <c r="D936" s="34"/>
      <c r="E936" s="34"/>
      <c r="F936" s="34"/>
      <c r="G936" s="34"/>
      <c r="H936" s="34"/>
      <c r="I936" s="47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</row>
    <row r="937" spans="1:35" ht="15.75" customHeight="1" x14ac:dyDescent="0.3">
      <c r="A937" s="34"/>
      <c r="B937" s="34"/>
      <c r="C937" s="34"/>
      <c r="D937" s="34"/>
      <c r="E937" s="34"/>
      <c r="F937" s="34"/>
      <c r="G937" s="34"/>
      <c r="H937" s="34"/>
      <c r="I937" s="47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</row>
    <row r="938" spans="1:35" ht="15.75" customHeight="1" x14ac:dyDescent="0.3">
      <c r="A938" s="34"/>
      <c r="B938" s="34"/>
      <c r="C938" s="34"/>
      <c r="D938" s="34"/>
      <c r="E938" s="34"/>
      <c r="F938" s="34"/>
      <c r="G938" s="34"/>
      <c r="H938" s="34"/>
      <c r="I938" s="47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</row>
    <row r="939" spans="1:35" ht="15.75" customHeight="1" x14ac:dyDescent="0.3">
      <c r="A939" s="34"/>
      <c r="B939" s="34"/>
      <c r="C939" s="34"/>
      <c r="D939" s="34"/>
      <c r="E939" s="34"/>
      <c r="F939" s="34"/>
      <c r="G939" s="34"/>
      <c r="H939" s="34"/>
      <c r="I939" s="47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</row>
    <row r="940" spans="1:35" ht="15.75" customHeight="1" x14ac:dyDescent="0.3">
      <c r="A940" s="34"/>
      <c r="B940" s="34"/>
      <c r="C940" s="34"/>
      <c r="D940" s="34"/>
      <c r="E940" s="34"/>
      <c r="F940" s="34"/>
      <c r="G940" s="34"/>
      <c r="H940" s="34"/>
      <c r="I940" s="47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</row>
    <row r="941" spans="1:35" ht="15.75" customHeight="1" x14ac:dyDescent="0.3">
      <c r="A941" s="34"/>
      <c r="B941" s="34"/>
      <c r="C941" s="34"/>
      <c r="D941" s="34"/>
      <c r="E941" s="34"/>
      <c r="F941" s="34"/>
      <c r="G941" s="34"/>
      <c r="H941" s="34"/>
      <c r="I941" s="47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</row>
    <row r="942" spans="1:35" ht="15.75" customHeight="1" x14ac:dyDescent="0.3">
      <c r="A942" s="34"/>
      <c r="B942" s="34"/>
      <c r="C942" s="34"/>
      <c r="D942" s="34"/>
      <c r="E942" s="34"/>
      <c r="F942" s="34"/>
      <c r="G942" s="34"/>
      <c r="H942" s="34"/>
      <c r="I942" s="47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</row>
    <row r="943" spans="1:35" ht="15.75" customHeight="1" x14ac:dyDescent="0.3">
      <c r="A943" s="34"/>
      <c r="B943" s="34"/>
      <c r="C943" s="34"/>
      <c r="D943" s="34"/>
      <c r="E943" s="34"/>
      <c r="F943" s="34"/>
      <c r="G943" s="34"/>
      <c r="H943" s="34"/>
      <c r="I943" s="47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</row>
    <row r="944" spans="1:35" ht="15.75" customHeight="1" x14ac:dyDescent="0.3">
      <c r="A944" s="34"/>
      <c r="B944" s="34"/>
      <c r="C944" s="34"/>
      <c r="D944" s="34"/>
      <c r="E944" s="34"/>
      <c r="F944" s="34"/>
      <c r="G944" s="34"/>
      <c r="H944" s="34"/>
      <c r="I944" s="47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ht="15.75" customHeight="1" x14ac:dyDescent="0.3">
      <c r="A945" s="34"/>
      <c r="B945" s="34"/>
      <c r="C945" s="34"/>
      <c r="D945" s="34"/>
      <c r="E945" s="34"/>
      <c r="F945" s="34"/>
      <c r="G945" s="34"/>
      <c r="H945" s="34"/>
      <c r="I945" s="47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</row>
    <row r="946" spans="1:35" ht="15.75" customHeight="1" x14ac:dyDescent="0.3">
      <c r="A946" s="34"/>
      <c r="B946" s="34"/>
      <c r="C946" s="34"/>
      <c r="D946" s="34"/>
      <c r="E946" s="34"/>
      <c r="F946" s="34"/>
      <c r="G946" s="34"/>
      <c r="H946" s="34"/>
      <c r="I946" s="47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</row>
    <row r="947" spans="1:35" ht="15.75" customHeight="1" x14ac:dyDescent="0.3">
      <c r="A947" s="34"/>
      <c r="B947" s="34"/>
      <c r="C947" s="34"/>
      <c r="D947" s="34"/>
      <c r="E947" s="34"/>
      <c r="F947" s="34"/>
      <c r="G947" s="34"/>
      <c r="H947" s="34"/>
      <c r="I947" s="47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</row>
    <row r="948" spans="1:35" ht="15.75" customHeight="1" x14ac:dyDescent="0.3">
      <c r="A948" s="34"/>
      <c r="B948" s="34"/>
      <c r="C948" s="34"/>
      <c r="D948" s="34"/>
      <c r="E948" s="34"/>
      <c r="F948" s="34"/>
      <c r="G948" s="34"/>
      <c r="H948" s="34"/>
      <c r="I948" s="47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</row>
    <row r="949" spans="1:35" ht="15.75" customHeight="1" x14ac:dyDescent="0.3">
      <c r="A949" s="34"/>
      <c r="B949" s="34"/>
      <c r="C949" s="34"/>
      <c r="D949" s="34"/>
      <c r="E949" s="34"/>
      <c r="F949" s="34"/>
      <c r="G949" s="34"/>
      <c r="H949" s="34"/>
      <c r="I949" s="47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</row>
    <row r="950" spans="1:35" ht="15.75" customHeight="1" x14ac:dyDescent="0.3">
      <c r="A950" s="34"/>
      <c r="B950" s="34"/>
      <c r="C950" s="34"/>
      <c r="D950" s="34"/>
      <c r="E950" s="34"/>
      <c r="F950" s="34"/>
      <c r="G950" s="34"/>
      <c r="H950" s="34"/>
      <c r="I950" s="47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</row>
    <row r="951" spans="1:35" ht="15.75" customHeight="1" x14ac:dyDescent="0.3">
      <c r="A951" s="34"/>
      <c r="B951" s="34"/>
      <c r="C951" s="34"/>
      <c r="D951" s="34"/>
      <c r="E951" s="34"/>
      <c r="F951" s="34"/>
      <c r="G951" s="34"/>
      <c r="H951" s="34"/>
      <c r="I951" s="47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</row>
    <row r="952" spans="1:35" ht="15.75" customHeight="1" x14ac:dyDescent="0.3">
      <c r="A952" s="34"/>
      <c r="B952" s="34"/>
      <c r="C952" s="34"/>
      <c r="D952" s="34"/>
      <c r="E952" s="34"/>
      <c r="F952" s="34"/>
      <c r="G952" s="34"/>
      <c r="H952" s="34"/>
      <c r="I952" s="47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</row>
    <row r="953" spans="1:35" ht="15.75" customHeight="1" x14ac:dyDescent="0.3">
      <c r="A953" s="34"/>
      <c r="B953" s="34"/>
      <c r="C953" s="34"/>
      <c r="D953" s="34"/>
      <c r="E953" s="34"/>
      <c r="F953" s="34"/>
      <c r="G953" s="34"/>
      <c r="H953" s="34"/>
      <c r="I953" s="47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</row>
    <row r="954" spans="1:35" ht="15.75" customHeight="1" x14ac:dyDescent="0.3">
      <c r="A954" s="34"/>
      <c r="B954" s="34"/>
      <c r="C954" s="34"/>
      <c r="D954" s="34"/>
      <c r="E954" s="34"/>
      <c r="F954" s="34"/>
      <c r="G954" s="34"/>
      <c r="H954" s="34"/>
      <c r="I954" s="47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</row>
    <row r="955" spans="1:35" ht="15.75" customHeight="1" x14ac:dyDescent="0.3">
      <c r="A955" s="34"/>
      <c r="B955" s="34"/>
      <c r="C955" s="34"/>
      <c r="D955" s="34"/>
      <c r="E955" s="34"/>
      <c r="F955" s="34"/>
      <c r="G955" s="34"/>
      <c r="H955" s="34"/>
      <c r="I955" s="47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</row>
    <row r="956" spans="1:35" ht="15.75" customHeight="1" x14ac:dyDescent="0.3">
      <c r="A956" s="34"/>
      <c r="B956" s="34"/>
      <c r="C956" s="34"/>
      <c r="D956" s="34"/>
      <c r="E956" s="34"/>
      <c r="F956" s="34"/>
      <c r="G956" s="34"/>
      <c r="H956" s="34"/>
      <c r="I956" s="47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</row>
    <row r="957" spans="1:35" ht="15.75" customHeight="1" x14ac:dyDescent="0.3">
      <c r="A957" s="34"/>
      <c r="B957" s="34"/>
      <c r="C957" s="34"/>
      <c r="D957" s="34"/>
      <c r="E957" s="34"/>
      <c r="F957" s="34"/>
      <c r="G957" s="34"/>
      <c r="H957" s="34"/>
      <c r="I957" s="47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</row>
    <row r="958" spans="1:35" ht="15.75" customHeight="1" x14ac:dyDescent="0.3">
      <c r="A958" s="34"/>
      <c r="B958" s="34"/>
      <c r="C958" s="34"/>
      <c r="D958" s="34"/>
      <c r="E958" s="34"/>
      <c r="F958" s="34"/>
      <c r="G958" s="34"/>
      <c r="H958" s="34"/>
      <c r="I958" s="47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</row>
    <row r="959" spans="1:35" ht="15.75" customHeight="1" x14ac:dyDescent="0.3">
      <c r="A959" s="34"/>
      <c r="B959" s="34"/>
      <c r="C959" s="34"/>
      <c r="D959" s="34"/>
      <c r="E959" s="34"/>
      <c r="F959" s="34"/>
      <c r="G959" s="34"/>
      <c r="H959" s="34"/>
      <c r="I959" s="47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</row>
    <row r="960" spans="1:35" ht="15.75" customHeight="1" x14ac:dyDescent="0.3">
      <c r="A960" s="34"/>
      <c r="B960" s="34"/>
      <c r="C960" s="34"/>
      <c r="D960" s="34"/>
      <c r="E960" s="34"/>
      <c r="F960" s="34"/>
      <c r="G960" s="34"/>
      <c r="H960" s="34"/>
      <c r="I960" s="47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</row>
    <row r="961" spans="1:35" ht="15.75" customHeight="1" x14ac:dyDescent="0.3">
      <c r="A961" s="34"/>
      <c r="B961" s="34"/>
      <c r="C961" s="34"/>
      <c r="D961" s="34"/>
      <c r="E961" s="34"/>
      <c r="F961" s="34"/>
      <c r="G961" s="34"/>
      <c r="H961" s="34"/>
      <c r="I961" s="47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</row>
    <row r="962" spans="1:35" ht="15.75" customHeight="1" x14ac:dyDescent="0.3">
      <c r="A962" s="34"/>
      <c r="B962" s="34"/>
      <c r="C962" s="34"/>
      <c r="D962" s="34"/>
      <c r="E962" s="34"/>
      <c r="F962" s="34"/>
      <c r="G962" s="34"/>
      <c r="H962" s="34"/>
      <c r="I962" s="47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</row>
    <row r="963" spans="1:35" ht="15.75" customHeight="1" x14ac:dyDescent="0.3">
      <c r="A963" s="34"/>
      <c r="B963" s="34"/>
      <c r="C963" s="34"/>
      <c r="D963" s="34"/>
      <c r="E963" s="34"/>
      <c r="F963" s="34"/>
      <c r="G963" s="34"/>
      <c r="H963" s="34"/>
      <c r="I963" s="47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</row>
    <row r="964" spans="1:35" ht="15.75" customHeight="1" x14ac:dyDescent="0.3">
      <c r="A964" s="34"/>
      <c r="B964" s="34"/>
      <c r="C964" s="34"/>
      <c r="D964" s="34"/>
      <c r="E964" s="34"/>
      <c r="F964" s="34"/>
      <c r="G964" s="34"/>
      <c r="H964" s="34"/>
      <c r="I964" s="47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</row>
    <row r="965" spans="1:35" ht="15.75" customHeight="1" x14ac:dyDescent="0.3">
      <c r="A965" s="34"/>
      <c r="B965" s="34"/>
      <c r="C965" s="34"/>
      <c r="D965" s="34"/>
      <c r="E965" s="34"/>
      <c r="F965" s="34"/>
      <c r="G965" s="34"/>
      <c r="H965" s="34"/>
      <c r="I965" s="47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</row>
    <row r="966" spans="1:35" ht="15.75" customHeight="1" x14ac:dyDescent="0.3">
      <c r="A966" s="34"/>
      <c r="B966" s="34"/>
      <c r="C966" s="34"/>
      <c r="D966" s="34"/>
      <c r="E966" s="34"/>
      <c r="F966" s="34"/>
      <c r="G966" s="34"/>
      <c r="H966" s="34"/>
      <c r="I966" s="47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</row>
    <row r="967" spans="1:35" ht="15.75" customHeight="1" x14ac:dyDescent="0.3">
      <c r="A967" s="34"/>
      <c r="B967" s="34"/>
      <c r="C967" s="34"/>
      <c r="D967" s="34"/>
      <c r="E967" s="34"/>
      <c r="F967" s="34"/>
      <c r="G967" s="34"/>
      <c r="H967" s="34"/>
      <c r="I967" s="47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</row>
    <row r="968" spans="1:35" ht="15.75" customHeight="1" x14ac:dyDescent="0.3">
      <c r="A968" s="34"/>
      <c r="B968" s="34"/>
      <c r="C968" s="34"/>
      <c r="D968" s="34"/>
      <c r="E968" s="34"/>
      <c r="F968" s="34"/>
      <c r="G968" s="34"/>
      <c r="H968" s="34"/>
      <c r="I968" s="47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</row>
    <row r="969" spans="1:35" ht="15.75" customHeight="1" x14ac:dyDescent="0.3">
      <c r="A969" s="34"/>
      <c r="B969" s="34"/>
      <c r="C969" s="34"/>
      <c r="D969" s="34"/>
      <c r="E969" s="34"/>
      <c r="F969" s="34"/>
      <c r="G969" s="34"/>
      <c r="H969" s="34"/>
      <c r="I969" s="47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</row>
    <row r="970" spans="1:35" ht="15.75" customHeight="1" x14ac:dyDescent="0.3">
      <c r="A970" s="34"/>
      <c r="B970" s="34"/>
      <c r="C970" s="34"/>
      <c r="D970" s="34"/>
      <c r="E970" s="34"/>
      <c r="F970" s="34"/>
      <c r="G970" s="34"/>
      <c r="H970" s="34"/>
      <c r="I970" s="47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</row>
    <row r="971" spans="1:35" ht="15.75" customHeight="1" x14ac:dyDescent="0.3">
      <c r="A971" s="34"/>
      <c r="B971" s="34"/>
      <c r="C971" s="34"/>
      <c r="D971" s="34"/>
      <c r="E971" s="34"/>
      <c r="F971" s="34"/>
      <c r="G971" s="34"/>
      <c r="H971" s="34"/>
      <c r="I971" s="47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</row>
    <row r="972" spans="1:35" ht="15.75" customHeight="1" x14ac:dyDescent="0.3">
      <c r="A972" s="34"/>
      <c r="B972" s="34"/>
      <c r="C972" s="34"/>
      <c r="D972" s="34"/>
      <c r="E972" s="34"/>
      <c r="F972" s="34"/>
      <c r="G972" s="34"/>
      <c r="H972" s="34"/>
      <c r="I972" s="47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</row>
    <row r="973" spans="1:35" ht="15.75" customHeight="1" x14ac:dyDescent="0.3">
      <c r="A973" s="34"/>
      <c r="B973" s="34"/>
      <c r="C973" s="34"/>
      <c r="D973" s="34"/>
      <c r="E973" s="34"/>
      <c r="F973" s="34"/>
      <c r="G973" s="34"/>
      <c r="H973" s="34"/>
      <c r="I973" s="47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</row>
    <row r="974" spans="1:35" ht="15.75" customHeight="1" x14ac:dyDescent="0.3">
      <c r="A974" s="34"/>
      <c r="B974" s="34"/>
      <c r="C974" s="34"/>
      <c r="D974" s="34"/>
      <c r="E974" s="34"/>
      <c r="F974" s="34"/>
      <c r="G974" s="34"/>
      <c r="H974" s="34"/>
      <c r="I974" s="47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</row>
    <row r="975" spans="1:35" ht="15.75" customHeight="1" x14ac:dyDescent="0.3">
      <c r="A975" s="34"/>
      <c r="B975" s="34"/>
      <c r="C975" s="34"/>
      <c r="D975" s="34"/>
      <c r="E975" s="34"/>
      <c r="F975" s="34"/>
      <c r="G975" s="34"/>
      <c r="H975" s="34"/>
      <c r="I975" s="47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</row>
    <row r="976" spans="1:35" ht="15.75" customHeight="1" x14ac:dyDescent="0.3">
      <c r="A976" s="34"/>
      <c r="B976" s="34"/>
      <c r="C976" s="34"/>
      <c r="D976" s="34"/>
      <c r="E976" s="34"/>
      <c r="F976" s="34"/>
      <c r="G976" s="34"/>
      <c r="H976" s="34"/>
      <c r="I976" s="47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</row>
    <row r="977" spans="1:35" ht="15.75" customHeight="1" x14ac:dyDescent="0.3">
      <c r="A977" s="34"/>
      <c r="B977" s="34"/>
      <c r="C977" s="34"/>
      <c r="D977" s="34"/>
      <c r="E977" s="34"/>
      <c r="F977" s="34"/>
      <c r="G977" s="34"/>
      <c r="H977" s="34"/>
      <c r="I977" s="47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</row>
    <row r="978" spans="1:35" ht="15.75" customHeight="1" x14ac:dyDescent="0.3">
      <c r="A978" s="34"/>
      <c r="B978" s="34"/>
      <c r="C978" s="34"/>
      <c r="D978" s="34"/>
      <c r="E978" s="34"/>
      <c r="F978" s="34"/>
      <c r="G978" s="34"/>
      <c r="H978" s="34"/>
      <c r="I978" s="47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</row>
    <row r="979" spans="1:35" ht="15.75" customHeight="1" x14ac:dyDescent="0.3">
      <c r="A979" s="34"/>
      <c r="B979" s="34"/>
      <c r="C979" s="34"/>
      <c r="D979" s="34"/>
      <c r="E979" s="34"/>
      <c r="F979" s="34"/>
      <c r="G979" s="34"/>
      <c r="H979" s="34"/>
      <c r="I979" s="47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</row>
    <row r="980" spans="1:35" ht="15.75" customHeight="1" x14ac:dyDescent="0.3">
      <c r="A980" s="34"/>
      <c r="B980" s="34"/>
      <c r="C980" s="34"/>
      <c r="D980" s="34"/>
      <c r="E980" s="34"/>
      <c r="F980" s="34"/>
      <c r="G980" s="34"/>
      <c r="H980" s="34"/>
      <c r="I980" s="47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</row>
    <row r="981" spans="1:35" ht="15.75" customHeight="1" x14ac:dyDescent="0.3">
      <c r="A981" s="34"/>
      <c r="B981" s="34"/>
      <c r="C981" s="34"/>
      <c r="D981" s="34"/>
      <c r="E981" s="34"/>
      <c r="F981" s="34"/>
      <c r="G981" s="34"/>
      <c r="H981" s="34"/>
      <c r="I981" s="47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</row>
    <row r="982" spans="1:35" ht="15.75" customHeight="1" x14ac:dyDescent="0.3">
      <c r="A982" s="34"/>
      <c r="B982" s="34"/>
      <c r="C982" s="34"/>
      <c r="D982" s="34"/>
      <c r="E982" s="34"/>
      <c r="F982" s="34"/>
      <c r="G982" s="34"/>
      <c r="H982" s="34"/>
      <c r="I982" s="47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</row>
    <row r="983" spans="1:35" ht="15.75" customHeight="1" x14ac:dyDescent="0.3">
      <c r="A983" s="34"/>
      <c r="B983" s="34"/>
      <c r="C983" s="34"/>
      <c r="D983" s="34"/>
      <c r="E983" s="34"/>
      <c r="F983" s="34"/>
      <c r="G983" s="34"/>
      <c r="H983" s="34"/>
      <c r="I983" s="47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</row>
    <row r="984" spans="1:35" ht="15.75" customHeight="1" x14ac:dyDescent="0.3">
      <c r="A984" s="34"/>
      <c r="B984" s="34"/>
      <c r="C984" s="34"/>
      <c r="D984" s="34"/>
      <c r="E984" s="34"/>
      <c r="F984" s="34"/>
      <c r="G984" s="34"/>
      <c r="H984" s="34"/>
      <c r="I984" s="47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</row>
    <row r="985" spans="1:35" ht="15.75" customHeight="1" x14ac:dyDescent="0.3">
      <c r="A985" s="34"/>
      <c r="B985" s="34"/>
      <c r="C985" s="34"/>
      <c r="D985" s="34"/>
      <c r="E985" s="34"/>
      <c r="F985" s="34"/>
      <c r="G985" s="34"/>
      <c r="H985" s="34"/>
      <c r="I985" s="47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</row>
    <row r="986" spans="1:35" ht="15.75" customHeight="1" x14ac:dyDescent="0.3">
      <c r="A986" s="34"/>
      <c r="B986" s="34"/>
      <c r="C986" s="34"/>
      <c r="D986" s="34"/>
      <c r="E986" s="34"/>
      <c r="F986" s="34"/>
      <c r="G986" s="34"/>
      <c r="H986" s="34"/>
      <c r="I986" s="47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</row>
    <row r="987" spans="1:35" ht="15.75" customHeight="1" x14ac:dyDescent="0.3">
      <c r="A987" s="34"/>
      <c r="B987" s="34"/>
      <c r="C987" s="34"/>
      <c r="D987" s="34"/>
      <c r="E987" s="34"/>
      <c r="F987" s="34"/>
      <c r="G987" s="34"/>
      <c r="H987" s="34"/>
      <c r="I987" s="47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</row>
    <row r="988" spans="1:35" ht="15.75" customHeight="1" x14ac:dyDescent="0.3">
      <c r="A988" s="34"/>
      <c r="B988" s="34"/>
      <c r="C988" s="34"/>
      <c r="D988" s="34"/>
      <c r="E988" s="34"/>
      <c r="F988" s="34"/>
      <c r="G988" s="34"/>
      <c r="H988" s="34"/>
      <c r="I988" s="47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</row>
    <row r="989" spans="1:35" ht="15.75" customHeight="1" x14ac:dyDescent="0.3">
      <c r="A989" s="34"/>
      <c r="B989" s="34"/>
      <c r="C989" s="34"/>
      <c r="D989" s="34"/>
      <c r="E989" s="34"/>
      <c r="F989" s="34"/>
      <c r="G989" s="34"/>
      <c r="H989" s="34"/>
      <c r="I989" s="47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</row>
    <row r="990" spans="1:35" ht="15.75" customHeight="1" x14ac:dyDescent="0.3">
      <c r="A990" s="34"/>
      <c r="B990" s="34"/>
      <c r="C990" s="34"/>
      <c r="D990" s="34"/>
      <c r="E990" s="34"/>
      <c r="F990" s="34"/>
      <c r="G990" s="34"/>
      <c r="H990" s="34"/>
      <c r="I990" s="47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</row>
    <row r="991" spans="1:35" ht="15.75" customHeight="1" x14ac:dyDescent="0.3">
      <c r="A991" s="34"/>
      <c r="B991" s="34"/>
      <c r="C991" s="34"/>
      <c r="D991" s="34"/>
      <c r="E991" s="34"/>
      <c r="F991" s="34"/>
      <c r="G991" s="34"/>
      <c r="H991" s="34"/>
      <c r="I991" s="47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</row>
    <row r="992" spans="1:35" ht="15.75" customHeight="1" x14ac:dyDescent="0.3">
      <c r="A992" s="34"/>
      <c r="B992" s="34"/>
      <c r="C992" s="34"/>
      <c r="D992" s="34"/>
      <c r="E992" s="34"/>
      <c r="F992" s="34"/>
      <c r="G992" s="34"/>
      <c r="H992" s="34"/>
      <c r="I992" s="47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</row>
    <row r="993" spans="1:35" ht="15.75" customHeight="1" x14ac:dyDescent="0.3">
      <c r="A993" s="34"/>
      <c r="B993" s="34"/>
      <c r="C993" s="34"/>
      <c r="D993" s="34"/>
      <c r="E993" s="34"/>
      <c r="F993" s="34"/>
      <c r="G993" s="34"/>
      <c r="H993" s="34"/>
      <c r="I993" s="47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</row>
    <row r="994" spans="1:35" ht="15.75" customHeight="1" x14ac:dyDescent="0.3">
      <c r="A994" s="34"/>
      <c r="B994" s="34"/>
      <c r="C994" s="34"/>
      <c r="D994" s="34"/>
      <c r="E994" s="34"/>
      <c r="F994" s="34"/>
      <c r="G994" s="34"/>
      <c r="H994" s="34"/>
      <c r="I994" s="47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</row>
    <row r="995" spans="1:35" ht="15.75" customHeight="1" x14ac:dyDescent="0.3">
      <c r="A995" s="34"/>
      <c r="B995" s="34"/>
      <c r="C995" s="34"/>
      <c r="D995" s="34"/>
      <c r="E995" s="34"/>
      <c r="F995" s="34"/>
      <c r="G995" s="34"/>
      <c r="H995" s="34"/>
      <c r="I995" s="47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</row>
    <row r="996" spans="1:35" ht="15.75" customHeight="1" x14ac:dyDescent="0.3">
      <c r="A996" s="34"/>
      <c r="B996" s="34"/>
      <c r="C996" s="34"/>
      <c r="D996" s="34"/>
      <c r="E996" s="34"/>
      <c r="F996" s="34"/>
      <c r="G996" s="34"/>
      <c r="H996" s="34"/>
      <c r="I996" s="47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</row>
    <row r="997" spans="1:35" ht="15.75" customHeight="1" x14ac:dyDescent="0.3">
      <c r="A997" s="34"/>
      <c r="B997" s="34"/>
      <c r="C997" s="34"/>
      <c r="D997" s="34"/>
      <c r="E997" s="34"/>
      <c r="F997" s="34"/>
      <c r="G997" s="34"/>
      <c r="H997" s="34"/>
      <c r="I997" s="47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</row>
    <row r="998" spans="1:35" ht="15.75" customHeight="1" x14ac:dyDescent="0.3">
      <c r="A998" s="34"/>
      <c r="B998" s="34"/>
      <c r="C998" s="34"/>
      <c r="D998" s="34"/>
      <c r="E998" s="34"/>
      <c r="F998" s="34"/>
      <c r="G998" s="34"/>
      <c r="H998" s="34"/>
      <c r="I998" s="47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</row>
    <row r="999" spans="1:35" ht="15.75" customHeight="1" x14ac:dyDescent="0.3">
      <c r="A999" s="34"/>
      <c r="B999" s="34"/>
      <c r="C999" s="34"/>
      <c r="D999" s="34"/>
      <c r="E999" s="34"/>
      <c r="F999" s="34"/>
      <c r="G999" s="34"/>
      <c r="H999" s="34"/>
      <c r="I999" s="47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</row>
    <row r="1000" spans="1:35" ht="15.75" customHeight="1" x14ac:dyDescent="0.3">
      <c r="A1000" s="34"/>
      <c r="B1000" s="34"/>
      <c r="C1000" s="34"/>
      <c r="D1000" s="34"/>
      <c r="E1000" s="34"/>
      <c r="F1000" s="34"/>
      <c r="G1000" s="34"/>
      <c r="H1000" s="34"/>
      <c r="I1000" s="47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</row>
  </sheetData>
  <autoFilter ref="A1:I399" xr:uid="{00000000-0009-0000-0000-000001000000}"/>
  <conditionalFormatting sqref="E2:E101 E103:E106 E108:E121 E123:E169 E171:E175 E178:E199 E201:E204 E206:E227 E229:E398">
    <cfRule type="notContainsBlanks" dxfId="1" priority="1">
      <formula>LEN(TRIM(E2))&gt;0</formula>
    </cfRule>
  </conditionalFormatting>
  <conditionalFormatting sqref="D238">
    <cfRule type="notContainsBlanks" dxfId="0" priority="2">
      <formula>LEN(TRIM(D238))&gt;0</formula>
    </cfRule>
  </conditionalFormatting>
  <printOptions horizontalCentered="1" gridLines="1"/>
  <pageMargins left="0.7" right="0.7" top="0.75" bottom="0.75" header="0" footer="0"/>
  <pageSetup paperSize="9" scale="8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2017-18</vt:lpstr>
      <vt:lpstr>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Simpson</dc:creator>
  <cp:lastModifiedBy>Duncan Simpson</cp:lastModifiedBy>
  <dcterms:created xsi:type="dcterms:W3CDTF">2020-11-28T15:23:56Z</dcterms:created>
  <dcterms:modified xsi:type="dcterms:W3CDTF">2020-12-17T10:44:58Z</dcterms:modified>
</cp:coreProperties>
</file>