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g\Desktop\"/>
    </mc:Choice>
  </mc:AlternateContent>
  <bookViews>
    <workbookView xWindow="0" yWindow="0" windowWidth="20490" windowHeight="7755"/>
  </bookViews>
  <sheets>
    <sheet name="FY19-23" sheetId="2" r:id="rId1"/>
  </sheets>
  <definedNames>
    <definedName name="_xlnm._FilterDatabase" localSheetId="0" hidden="1">'FY19-23'!$A$1:$AR$15</definedName>
    <definedName name="_xlnm.Print_Area" localSheetId="0">'FY19-23'!$A$1:$N$32</definedName>
    <definedName name="_xlnm.Print_Titles" localSheetId="0">'FY19-23'!$2:$2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2" l="1"/>
  <c r="E32" i="2"/>
  <c r="D27" i="2"/>
  <c r="B26" i="2"/>
  <c r="B25" i="2"/>
  <c r="B24" i="2"/>
  <c r="B23" i="2"/>
  <c r="B22" i="2"/>
  <c r="E16" i="2"/>
  <c r="V15" i="2"/>
  <c r="H15" i="2"/>
  <c r="V14" i="2"/>
  <c r="H14" i="2"/>
  <c r="V13" i="2"/>
  <c r="H13" i="2"/>
  <c r="V12" i="2"/>
  <c r="H12" i="2"/>
  <c r="V11" i="2"/>
  <c r="H11" i="2"/>
  <c r="V10" i="2"/>
  <c r="H10" i="2"/>
  <c r="V9" i="2"/>
  <c r="H9" i="2"/>
  <c r="V8" i="2"/>
  <c r="H8" i="2"/>
  <c r="V7" i="2"/>
  <c r="T7" i="2"/>
  <c r="H7" i="2"/>
  <c r="V6" i="2"/>
  <c r="H6" i="2"/>
  <c r="V5" i="2"/>
  <c r="H5" i="2"/>
  <c r="V4" i="2"/>
  <c r="H4" i="2"/>
  <c r="V3" i="2"/>
  <c r="H3" i="2"/>
  <c r="C26" i="2" l="1"/>
  <c r="H32" i="2"/>
  <c r="C25" i="2"/>
  <c r="B27" i="2"/>
  <c r="C23" i="2"/>
  <c r="H16" i="2"/>
  <c r="C24" i="2"/>
  <c r="C22" i="2"/>
  <c r="C27" i="2" l="1"/>
</calcChain>
</file>

<file path=xl/sharedStrings.xml><?xml version="1.0" encoding="utf-8"?>
<sst xmlns="http://schemas.openxmlformats.org/spreadsheetml/2006/main" count="220" uniqueCount="112">
  <si>
    <t>Projected FY</t>
  </si>
  <si>
    <t>Project Name</t>
  </si>
  <si>
    <t>Project Type</t>
  </si>
  <si>
    <t>Original CIP Funding</t>
  </si>
  <si>
    <t>Comments</t>
  </si>
  <si>
    <t>Cost to County</t>
  </si>
  <si>
    <t>Year committed</t>
  </si>
  <si>
    <t>Park Region</t>
  </si>
  <si>
    <t>Address Location</t>
  </si>
  <si>
    <t>Description/Scope</t>
  </si>
  <si>
    <t>Project Justification</t>
  </si>
  <si>
    <t>Mandates/Contractual?</t>
  </si>
  <si>
    <t>Building Safety?</t>
  </si>
  <si>
    <t>Joint Use/Partnership</t>
  </si>
  <si>
    <t>City of Charlotte/County/State/Federal/Town</t>
  </si>
  <si>
    <t>Description of Joint Use Agreement</t>
  </si>
  <si>
    <t>Capital Savings % of total cost</t>
  </si>
  <si>
    <t>Land Acquisition?</t>
  </si>
  <si>
    <t>FY19</t>
  </si>
  <si>
    <t>Greenway</t>
  </si>
  <si>
    <t>South</t>
  </si>
  <si>
    <t>N/A</t>
  </si>
  <si>
    <t>Yes</t>
  </si>
  <si>
    <t>North</t>
  </si>
  <si>
    <t>Central</t>
  </si>
  <si>
    <t>Druid Hills Neighborhood Park</t>
  </si>
  <si>
    <t>Improvements to existing Parks</t>
  </si>
  <si>
    <t>2008 Bond Project</t>
  </si>
  <si>
    <t>2801 Poinsett Street, Charlotte, NC  28206</t>
  </si>
  <si>
    <t xml:space="preserve">A 2008 Bond Project.  Project identified in the Park &amp; Recreation Department’s 10-Year  Master Plan as a high priority.  This phase will complete the build-out of the park and provide new amenities per the approved site master plan.   </t>
  </si>
  <si>
    <t>No</t>
  </si>
  <si>
    <t>Ezell Farms Community Park</t>
  </si>
  <si>
    <t>New Park</t>
  </si>
  <si>
    <t>4130 Well Road, Mint Hill, NC  28227</t>
  </si>
  <si>
    <t xml:space="preserve">A 2008 Bond Project.  Project identified in the Park &amp; Recreation Department’s 10-Year  Master Plan   This project will provide a new community park in a service gap area of the County.  </t>
  </si>
  <si>
    <t>FY20</t>
  </si>
  <si>
    <t>Mallard Creek Gwy - Mallard Creek Drive to David Taylor Drive including CATS Park and Ride 
(1.71 miles)</t>
  </si>
  <si>
    <t>Mallard Creek Drive to David Taylor Drive</t>
  </si>
  <si>
    <t xml:space="preserve">This greenway section will expand the Mallard Creek/Clark's Creek/Toby Creek Greenway System (~10 miles existing/underway) by another 1.71 miles from Mallard Creek Drive to David Taylor Drive.  This greenway will provide an important connection to the CATS Park and Ride at JN Pease Place and will connect 2 existing sections of Mallard Creek Greenway.  This greenway will connect to multiple neighborhoods, the University Research Park, Toby Creek Greenway, Clark's Creek Greenway, Mallard Creek ES, Kirk Farm Fields, Lynx Blue Line, UNC Charlotte, and to the University City Boulevard mix use area.    </t>
  </si>
  <si>
    <t xml:space="preserve">A 2008 Bond Project.  50 by 20 Priority Greenway.    This greenway is part of the Carolina Thread Trail.  The Mallard Creek/Clark’s Creek/Toby Creek Greenway system will expand to ~ 12 miles in length, remaining the longest greenway in the County.    </t>
  </si>
  <si>
    <t>Briar/Little Hope Creek Gwy - Keystone Court to Manning Drive (1.10 miles)</t>
  </si>
  <si>
    <t>Keystone Court to Manning Drive</t>
  </si>
  <si>
    <t xml:space="preserve">This greenway project will extend 1.10 miles from Manning Drive along Briar Creek, incorporate a small section of Little Sugar Creek, and then extend along Little Hope Creek to Keystone Court.   This greenway will connect neighborhoods, Marion Diehl Community Park, Marion Diehl Recreation Center, Queens University Facilities and Charlotte Mecklenburg Senior Center to ~10 miles of  Little Sugar Creek Gwy/Cross Charlotte Trail (existing/underway).  </t>
  </si>
  <si>
    <t xml:space="preserve">A 2008 Bond Project.  50 by 20 Priority Greenway.  This is a high priority greenway section based on its linkage to the Cross Charlotte Trail and because the County has acquired the land to complete this connection.  </t>
  </si>
  <si>
    <t>McIntyre Creek Gwy - Beatties Ford to Clarencefield Drive (0.77 mile)</t>
  </si>
  <si>
    <t>Beatties Ford Road to Clarencefield Drive</t>
  </si>
  <si>
    <t xml:space="preserve">This will be the first greenway constructed on McIntyre Creek.  This greenway section will be .77 miles long and will connect surrounding neighborhoods to Hornet’s Nest Park.  The NC Eco Enhancement Program just completed a stream restoration along this section of McIntyre, presenting an opportunity for an educational trail.   </t>
  </si>
  <si>
    <t xml:space="preserve">A 2008 Bond Project.  50 by 20 Priority Greenway.  Project connects to a CNIP Project.  The combination of greenway and CNIP project will offer the public an extensive network of bike/ped facilities.  This project was listed as a 5-year greenway development priority in the Greenway Master Plan update because the County currently owns all the land. </t>
  </si>
  <si>
    <t>Irwin Creek Gwy - Old Statesville Road to Allen Hills Park (2.20 miles)</t>
  </si>
  <si>
    <t>Old Statesville Road to Allan Hills Park</t>
  </si>
  <si>
    <t>Eastfield Regional Park</t>
  </si>
  <si>
    <t xml:space="preserve">13729 Eastfield Drive, Huntersville, NC 28078  </t>
  </si>
  <si>
    <t xml:space="preserve">This project will provide funding to master plan and develop the first phase of this currently land-banked and un-developed park property in Huntersville, NC.  Typical regional park amenities may include  athletic fields, tennis courts, picnic shelters, playgrounds and walking trails based on community input.  </t>
  </si>
  <si>
    <t xml:space="preserve">A 2008 Bond Project.  Project identified in the Park &amp; Recreation Department’s 10-Year  Master Plan and will provide much needed athletic amenities in a service gap area of the Prosperity-Hucks Area of the County.    </t>
  </si>
  <si>
    <t>FY21</t>
  </si>
  <si>
    <t>Briar Creek Gwy - Central Avenue to Commonwealth to Monroe Road (1.65 miles)</t>
  </si>
  <si>
    <t>Central Avenue to Commonwealth to Monroe Road</t>
  </si>
  <si>
    <t xml:space="preserve">A 2008 Bond Project.  50 by 20 Priority Greenway.   It also provides several important linkages including connection from Chantilly Park to the Chantilly Elementary School.  This project is a priority in the Greenway Master Plan Update because of the linkages it provides.  This greenway section will provide a critical passage under Hwy-74 (potential barrier to the greenway system). </t>
  </si>
  <si>
    <t>Sugar Creek Gwy - Billy Graham Parkway to McDowell Farms Drive (3.30 miles)</t>
  </si>
  <si>
    <t>Billy Graham Parkway to McDowell Farms Drive</t>
  </si>
  <si>
    <t xml:space="preserve">This will be the first section of greenway built on Sugar Creek.  This new greenway section from Billy Graham Parkway to McDowell Farms Drive will be 3.30 miles long.  Greenway will connect to multiple neighborhoods, Renaissance Golf Course, and to the City Park commercial and residential development.   </t>
  </si>
  <si>
    <t xml:space="preserve">A 2008 Bond Project.  50 by 20 Priority Greenway.  This is a high priority project in the Master Plan Update because it is also the first greenway constructed along Sugar Creek, and lies within the Southwest Park District, which is currently underserved by greenways. </t>
  </si>
  <si>
    <t>Naomi Drenan Recreation Center</t>
  </si>
  <si>
    <t>Improvements to existing Recreation Centers</t>
  </si>
  <si>
    <t>750 Beal Street, Charlotte, NC  28211</t>
  </si>
  <si>
    <t>Funding for this project will provide for a teen media/lounge room, new multi-purpose rooms and upgrades/expansion to the County's only Skatepark.  A teen theme will complement the existing skatepark at this location.</t>
  </si>
  <si>
    <t xml:space="preserve">A 2008 Bond Project.  Project identified in the Park &amp; Recreation Department’s 10-Year  Master Plan.  This expanded facility will provide additional program opportunities at a site that is currently at program capacity.  </t>
  </si>
  <si>
    <t>Colonal Francis Beatty Regional Park</t>
  </si>
  <si>
    <t>4330 Weddington Road, Charlotte, NC  28270</t>
  </si>
  <si>
    <t xml:space="preserve">This project will provide funding for the 4th and final phase of this park.  Amenities yet to be built per the approved site master plan include a cross country running course, maintenance compound, picnic sites, playground, large shelter, and athletic field and tennis court lighting based on community input.   </t>
  </si>
  <si>
    <t xml:space="preserve">A 2008 Bond Project.  Project identified in the Park &amp; Recreation Department’s 10-Year  Master Plan.  This 4th and final construction phase will complete the build-out of this park and provide needed amenities to serve an ever growing population.  </t>
  </si>
  <si>
    <t>FY22</t>
  </si>
  <si>
    <t>Mallard Creek Recreation Center</t>
  </si>
  <si>
    <t>2530 Johnson Oehler Road, Charlotte, NC  28262</t>
  </si>
  <si>
    <t xml:space="preserve">Project funding will provide for a major expansion of this 18 year old facility which is currently at capacity in regards to programming capability.  Amenities included are an expanded group fitness area, auxiliary gym, after school and pre-school rooms, a child watch area, and lockers.  </t>
  </si>
  <si>
    <t xml:space="preserve">A 2008 Bond Project.  Project identified in the Park &amp; Recreation Department’s 10-Year  Master Plan and fills a service gap for recreation centers in the County.  The expanded facility will provide additional program opportunities at a site that is currently at program capacity.   </t>
  </si>
  <si>
    <t>FY23</t>
  </si>
  <si>
    <t>Park Road Park Shelter</t>
  </si>
  <si>
    <t xml:space="preserve">2008 Bond Project </t>
  </si>
  <si>
    <t>6220 Park Road, Charlotte, NC</t>
  </si>
  <si>
    <t xml:space="preserve">A 2008 Bond Project. Project identified in the Park &amp; Recreation Department’s 10-Year  Master Plan.  This improvement to the existing park will provide a much needed indoor  multi-purpose shelter. </t>
  </si>
  <si>
    <t>FY</t>
  </si>
  <si>
    <t>Total Projects</t>
  </si>
  <si>
    <t>FY2019</t>
  </si>
  <si>
    <t>FY2020</t>
  </si>
  <si>
    <t>FY2021</t>
  </si>
  <si>
    <t>FY2022</t>
  </si>
  <si>
    <t>FY2023</t>
  </si>
  <si>
    <t>Total Project Cost</t>
  </si>
  <si>
    <t xml:space="preserve">Total Requested Funding </t>
  </si>
  <si>
    <t xml:space="preserve"> </t>
  </si>
  <si>
    <t xml:space="preserve">This project will provide funding for the development of a new indoor facility, renovations to existing outdoor shelters and associated site improvements.  It will provide a more desirable and functional gathering space for family reunions and events.  Increased revenues will also be generated by more reservations.  </t>
  </si>
  <si>
    <t>Art 1%</t>
  </si>
  <si>
    <t>FY2018</t>
  </si>
  <si>
    <t>Partial Funding</t>
  </si>
  <si>
    <t>2018 Design</t>
  </si>
  <si>
    <t>2018 Design - Public Art</t>
  </si>
  <si>
    <t xml:space="preserve">FY19-23      </t>
  </si>
  <si>
    <t>This project will provide funding for the Site Master Plan buildout of this park.  Amenities can include a picnic shelter, benches, walkways, and an amphitheater based on community input.</t>
  </si>
  <si>
    <t xml:space="preserve">This project will provide funding to develop next phase of the Site Master Plan prepared in 2010.  Typical park amenities may include farmers market pavilion, incubator farm, greenhouses, picnic shelters, playgrounds, athletic space, amphitheater, dam rehabilitation and walking trails based on community input and funding.  
</t>
  </si>
  <si>
    <t xml:space="preserve">This project will provide 2.20 miles of new greenway from Nevin Regional Park to Ribbonwalk Nature Preserve to Allen Hills Park.  This will be the first greenway connection through a Regional park and nature preserve.  Greenway users will be able to connect to multiple neighborhoods and to Ranson MS.       </t>
  </si>
  <si>
    <t>A 2008 Bond Project.   50 by 20 Priority Greenway.  This greenway is part of the Carolina Thread Trail and the Moorsville to Charlotte Trail.  This greenway project is a priority in the Greenway Master Plan Update.  The County owns all the land and its importance to regional trail networks.</t>
  </si>
  <si>
    <t xml:space="preserve">This project will provide 1.65 Miles of new greenway from Central Avenue to Commonwealth, under Hwy. 74 to Monroe Road/7th Street.  This greenway will provide a connection to the Morningside development, which is currently under construction.  The developers of Morningside have provided funding for a bike/ped bridge.  This greenway will allow users to connect to multiple neighborhoods, Chantilly Neighborhood Park, Chantilly Montessori ES, Briar Creek Greenway, Central Avenue mix use area, 7th Street/Monroe Rd. mix use area and Veterans Park.  </t>
  </si>
  <si>
    <t>FY18-23   MCPR CIP REQUEST SUMMARY</t>
  </si>
  <si>
    <t>FY19-23   PARK &amp; RECREATION CIP FUNDING REQUEST/RANKING</t>
  </si>
  <si>
    <t>Funded Project?</t>
  </si>
  <si>
    <t>BOCC District</t>
  </si>
  <si>
    <r>
      <t xml:space="preserve">Expanded </t>
    </r>
    <r>
      <rPr>
        <b/>
        <sz val="12"/>
        <rFont val="Calibri"/>
        <family val="2"/>
        <scheme val="minor"/>
      </rPr>
      <t>2008 Bond Projec</t>
    </r>
    <r>
      <rPr>
        <sz val="12"/>
        <color theme="1"/>
        <rFont val="Calibri"/>
        <family val="2"/>
        <scheme val="minor"/>
      </rPr>
      <t>t</t>
    </r>
  </si>
  <si>
    <r>
      <rPr>
        <b/>
        <sz val="12"/>
        <rFont val="Calibri"/>
        <family val="2"/>
        <scheme val="minor"/>
      </rPr>
      <t>2008 Bond Project</t>
    </r>
    <r>
      <rPr>
        <sz val="12"/>
        <color theme="1"/>
        <rFont val="Calibri"/>
        <family val="2"/>
        <scheme val="minor"/>
      </rPr>
      <t>; CNIP Project</t>
    </r>
  </si>
  <si>
    <r>
      <t xml:space="preserve">Expanded </t>
    </r>
    <r>
      <rPr>
        <b/>
        <sz val="12"/>
        <rFont val="Calibri"/>
        <family val="2"/>
        <scheme val="minor"/>
      </rPr>
      <t>2008 Bond Project</t>
    </r>
  </si>
  <si>
    <t>Combined 2008 Bond Projects</t>
  </si>
  <si>
    <r>
      <rPr>
        <b/>
        <sz val="12"/>
        <rFont val="Calibri"/>
        <family val="2"/>
        <scheme val="minor"/>
      </rPr>
      <t>2008 Bond Project</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</si>
</sst>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quot;$&quot;#,##0"/>
  </numFmts>
  <fonts count="14" x14ac:knownFonts="1">
    <font>
      <sz val="11"/>
      <color theme="1"/>
      <name val="Calibri"/>
      <family val="2"/>
      <scheme val="minor"/>
    </font>
    <font>
      <sz val="11"/>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name val="Calibri"/>
      <family val="2"/>
      <scheme val="minor"/>
    </font>
    <font>
      <sz val="12"/>
      <name val="Calibri"/>
      <family val="2"/>
      <scheme val="minor"/>
    </font>
    <font>
      <sz val="10"/>
      <name val="Arial"/>
      <family val="2"/>
    </font>
    <font>
      <b/>
      <sz val="16"/>
      <color theme="1"/>
      <name val="Calibri"/>
      <family val="2"/>
      <scheme val="minor"/>
    </font>
    <font>
      <sz val="2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xf numFmtId="0" fontId="13" fillId="0" borderId="0" applyNumberFormat="0" applyFill="0" applyBorder="0" applyAlignment="0" applyProtection="0"/>
  </cellStyleXfs>
  <cellXfs count="96">
    <xf numFmtId="0" fontId="0" fillId="0" borderId="0" xfId="0"/>
    <xf numFmtId="0" fontId="4" fillId="0" borderId="0" xfId="0" applyFont="1" applyAlignment="1">
      <alignment horizontal="center" vertical="center"/>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5" xfId="0" applyFill="1" applyBorder="1" applyAlignment="1">
      <alignment horizontal="center" wrapText="1"/>
    </xf>
    <xf numFmtId="0" fontId="0" fillId="0" borderId="5" xfId="0" applyFill="1" applyBorder="1" applyAlignment="1">
      <alignment horizontal="center" vertical="center" wrapText="1"/>
    </xf>
    <xf numFmtId="0" fontId="0" fillId="0" borderId="5" xfId="0" applyFill="1" applyBorder="1" applyAlignment="1">
      <alignment horizontal="center"/>
    </xf>
    <xf numFmtId="9" fontId="0" fillId="0" borderId="5" xfId="2" applyNumberFormat="1"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applyAlignment="1">
      <alignment horizontal="center" wrapText="1"/>
    </xf>
    <xf numFmtId="164" fontId="9" fillId="0" borderId="5" xfId="1"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0" fillId="0" borderId="5" xfId="0" applyBorder="1" applyAlignment="1">
      <alignment horizontal="center" wrapText="1"/>
    </xf>
    <xf numFmtId="0" fontId="0" fillId="0" borderId="5" xfId="0" applyBorder="1" applyAlignment="1">
      <alignment horizontal="center" vertical="center" wrapText="1"/>
    </xf>
    <xf numFmtId="0" fontId="0" fillId="0" borderId="5" xfId="0" applyBorder="1" applyAlignment="1">
      <alignment horizontal="center"/>
    </xf>
    <xf numFmtId="0" fontId="8" fillId="0" borderId="5" xfId="0" applyFont="1" applyBorder="1" applyAlignment="1">
      <alignment horizontal="center"/>
    </xf>
    <xf numFmtId="0" fontId="8" fillId="0" borderId="5" xfId="0" applyFont="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164" fontId="0" fillId="0" borderId="0" xfId="1" applyNumberFormat="1"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9" fontId="0" fillId="0" borderId="0" xfId="2" applyFont="1" applyAlignment="1">
      <alignment horizontal="center" vertical="center" wrapText="1"/>
    </xf>
    <xf numFmtId="0" fontId="2" fillId="2" borderId="1" xfId="0" applyFont="1" applyFill="1" applyBorder="1" applyAlignment="1">
      <alignment horizontal="lef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6" fontId="0" fillId="0" borderId="0" xfId="0" applyNumberFormat="1" applyAlignment="1">
      <alignment horizontal="center" vertical="center" wrapText="1"/>
    </xf>
    <xf numFmtId="44" fontId="0" fillId="0" borderId="0" xfId="0" applyNumberFormat="1" applyAlignment="1">
      <alignment horizontal="center" vertical="center" wrapText="1"/>
    </xf>
    <xf numFmtId="0" fontId="12" fillId="0" borderId="0" xfId="0" applyFont="1"/>
    <xf numFmtId="0" fontId="12" fillId="0" borderId="0" xfId="0" applyFont="1" applyAlignment="1">
      <alignment horizontal="center" vertical="center" wrapText="1"/>
    </xf>
    <xf numFmtId="6" fontId="12" fillId="0" borderId="0" xfId="0" applyNumberFormat="1" applyFont="1" applyAlignment="1">
      <alignment horizontal="center" vertical="center" wrapText="1"/>
    </xf>
    <xf numFmtId="164" fontId="12" fillId="0" borderId="0" xfId="1" applyNumberFormat="1" applyFont="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3" fillId="0" borderId="0" xfId="4"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5" fillId="0" borderId="0" xfId="0" applyFont="1" applyAlignment="1">
      <alignment horizontal="center" vertical="center" wrapText="1"/>
    </xf>
    <xf numFmtId="164" fontId="5" fillId="0" borderId="0" xfId="1" applyNumberFormat="1" applyFont="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5" fillId="0" borderId="0" xfId="0" applyFont="1"/>
    <xf numFmtId="0" fontId="0" fillId="0" borderId="0" xfId="0"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8" fontId="0" fillId="0" borderId="5" xfId="0" applyNumberFormat="1" applyBorder="1"/>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0" borderId="8"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164" fontId="3" fillId="3" borderId="10" xfId="1" applyNumberFormat="1" applyFont="1" applyFill="1" applyBorder="1" applyAlignment="1">
      <alignment horizontal="center" vertical="center" wrapText="1"/>
    </xf>
    <xf numFmtId="165" fontId="3" fillId="3" borderId="10" xfId="0" applyNumberFormat="1" applyFont="1" applyFill="1" applyBorder="1" applyAlignment="1">
      <alignment horizontal="center" vertical="center" wrapText="1"/>
    </xf>
    <xf numFmtId="165" fontId="3" fillId="0" borderId="5" xfId="1" applyNumberFormat="1" applyFont="1" applyBorder="1" applyAlignment="1">
      <alignment horizontal="center" vertical="center" wrapText="1"/>
    </xf>
    <xf numFmtId="165" fontId="3" fillId="0" borderId="8" xfId="1" applyNumberFormat="1" applyFont="1" applyBorder="1" applyAlignment="1">
      <alignment horizontal="center" vertical="center" wrapText="1"/>
    </xf>
    <xf numFmtId="165" fontId="3" fillId="2" borderId="2" xfId="0" applyNumberFormat="1" applyFont="1" applyFill="1" applyBorder="1" applyAlignment="1">
      <alignment horizontal="center" vertical="center" wrapText="1"/>
    </xf>
    <xf numFmtId="165" fontId="3" fillId="0" borderId="15" xfId="1" applyNumberFormat="1" applyFont="1" applyBorder="1" applyAlignment="1">
      <alignment horizontal="center" vertical="center" wrapText="1"/>
    </xf>
    <xf numFmtId="0" fontId="3" fillId="3" borderId="18" xfId="0" applyFont="1" applyFill="1" applyBorder="1" applyAlignment="1">
      <alignment horizontal="center" vertical="center" wrapText="1"/>
    </xf>
    <xf numFmtId="165"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0" fillId="2" borderId="0" xfId="0" applyFill="1"/>
    <xf numFmtId="0" fontId="0" fillId="0" borderId="5" xfId="0" applyBorder="1" applyAlignment="1">
      <alignment horizontal="center" vertical="center"/>
    </xf>
    <xf numFmtId="0" fontId="3" fillId="2" borderId="5" xfId="0" applyFont="1" applyFill="1" applyBorder="1" applyAlignment="1">
      <alignment horizontal="center" vertical="center" wrapText="1"/>
    </xf>
    <xf numFmtId="0" fontId="0" fillId="0" borderId="0" xfId="0" applyBorder="1" applyAlignment="1">
      <alignment horizontal="center" vertical="center"/>
    </xf>
    <xf numFmtId="0" fontId="3" fillId="2" borderId="20" xfId="0" applyFont="1" applyFill="1" applyBorder="1" applyAlignment="1">
      <alignment horizontal="center" vertical="center" wrapText="1"/>
    </xf>
    <xf numFmtId="0" fontId="3" fillId="2" borderId="19" xfId="0" applyFont="1" applyFill="1" applyBorder="1" applyAlignment="1">
      <alignment horizontal="center" vertical="center" wrapText="1"/>
    </xf>
    <xf numFmtId="6" fontId="6" fillId="0" borderId="5" xfId="0" applyNumberFormat="1" applyFont="1" applyFill="1" applyBorder="1" applyAlignment="1">
      <alignment horizontal="center" vertical="center" wrapText="1"/>
    </xf>
    <xf numFmtId="164" fontId="6" fillId="0" borderId="5" xfId="1" applyNumberFormat="1" applyFont="1" applyFill="1" applyBorder="1" applyAlignment="1">
      <alignment horizontal="center" vertical="center" wrapText="1"/>
    </xf>
    <xf numFmtId="164" fontId="6" fillId="0" borderId="5" xfId="1" applyNumberFormat="1" applyFont="1" applyBorder="1" applyAlignment="1">
      <alignment horizontal="center" vertical="center" wrapText="1"/>
    </xf>
    <xf numFmtId="164" fontId="9" fillId="0" borderId="5" xfId="1" applyNumberFormat="1" applyFont="1" applyBorder="1" applyAlignment="1">
      <alignment horizontal="center" vertical="center" wrapText="1"/>
    </xf>
    <xf numFmtId="6" fontId="9"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22" xfId="0" applyBorder="1" applyAlignment="1">
      <alignment horizontal="center"/>
    </xf>
    <xf numFmtId="0" fontId="0" fillId="0" borderId="22" xfId="0" applyFill="1" applyBorder="1" applyAlignment="1">
      <alignment horizontal="center"/>
    </xf>
    <xf numFmtId="0" fontId="8" fillId="0" borderId="22" xfId="0" applyFont="1" applyBorder="1" applyAlignment="1">
      <alignment horizontal="center"/>
    </xf>
    <xf numFmtId="0" fontId="3" fillId="2" borderId="21" xfId="0" applyFont="1" applyFill="1" applyBorder="1" applyAlignment="1">
      <alignment horizontal="center" vertical="center" wrapText="1"/>
    </xf>
    <xf numFmtId="164" fontId="3" fillId="2" borderId="19" xfId="1" applyNumberFormat="1" applyFont="1" applyFill="1" applyBorder="1" applyAlignment="1">
      <alignment horizontal="center" vertical="center" wrapText="1"/>
    </xf>
    <xf numFmtId="0" fontId="2" fillId="2" borderId="23" xfId="0" applyFont="1" applyFill="1" applyBorder="1" applyAlignment="1">
      <alignment horizontal="left" vertical="top"/>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8" fillId="0" borderId="5" xfId="0" applyFont="1"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top" wrapText="1"/>
    </xf>
    <xf numFmtId="0" fontId="2" fillId="2" borderId="0" xfId="0" applyFont="1" applyFill="1" applyBorder="1" applyAlignment="1">
      <alignment horizontal="center" vertical="center"/>
    </xf>
    <xf numFmtId="6" fontId="5" fillId="0" borderId="0" xfId="0" applyNumberFormat="1" applyFont="1" applyAlignment="1">
      <alignment horizontal="center" vertical="center" wrapText="1"/>
    </xf>
    <xf numFmtId="0" fontId="2" fillId="2" borderId="0" xfId="0" applyFont="1" applyFill="1" applyBorder="1" applyAlignment="1">
      <alignment horizontal="center" vertical="center"/>
    </xf>
  </cellXfs>
  <cellStyles count="5">
    <cellStyle name="Currency" xfId="1" builtinId="4"/>
    <cellStyle name="Hyperlink" xfId="4" builtinId="8"/>
    <cellStyle name="Normal" xfId="0" builtinId="0"/>
    <cellStyle name="Normal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2"/>
  <sheetViews>
    <sheetView tabSelected="1" topLeftCell="B1" zoomScale="75" zoomScaleNormal="75" workbookViewId="0">
      <selection activeCell="G38" sqref="G38"/>
    </sheetView>
  </sheetViews>
  <sheetFormatPr defaultRowHeight="18.75" x14ac:dyDescent="0.25"/>
  <cols>
    <col min="1" max="1" width="12.140625" style="17" hidden="1" customWidth="1"/>
    <col min="2" max="2" width="21.42578125" style="18" customWidth="1"/>
    <col min="3" max="3" width="16.42578125" style="18" customWidth="1"/>
    <col min="4" max="4" width="12.7109375" style="18" customWidth="1"/>
    <col min="5" max="5" width="15" style="18" customWidth="1"/>
    <col min="6" max="6" width="17.28515625" style="18" customWidth="1"/>
    <col min="7" max="7" width="12.7109375" style="19" customWidth="1"/>
    <col min="8" max="8" width="14.85546875" style="19" customWidth="1"/>
    <col min="9" max="9" width="11.140625" style="18" hidden="1" customWidth="1"/>
    <col min="10" max="11" width="10" style="18" customWidth="1"/>
    <col min="12" max="12" width="16.42578125" style="18" customWidth="1"/>
    <col min="13" max="13" width="54.5703125" style="91" customWidth="1"/>
    <col min="14" max="14" width="59.28515625" style="91" customWidth="1"/>
    <col min="15" max="15" width="28.28515625" style="21" hidden="1" customWidth="1"/>
    <col min="16" max="16" width="37.5703125" style="21" hidden="1" customWidth="1"/>
    <col min="17" max="17" width="16" style="21" hidden="1" customWidth="1"/>
    <col min="18" max="18" width="23.5703125" style="21" hidden="1" customWidth="1"/>
    <col min="19" max="19" width="38.85546875" style="20" hidden="1" customWidth="1"/>
    <col min="20" max="21" width="16" style="21" hidden="1" customWidth="1"/>
    <col min="22" max="22" width="26.7109375" hidden="1" customWidth="1"/>
    <col min="23" max="24" width="9.140625" hidden="1" customWidth="1"/>
    <col min="25" max="25" width="21.85546875" hidden="1" customWidth="1"/>
    <col min="26" max="43" width="9.140625" hidden="1" customWidth="1"/>
    <col min="44" max="44" width="21.140625" hidden="1" customWidth="1"/>
    <col min="45" max="76" width="9.140625" hidden="1" customWidth="1"/>
    <col min="77" max="114" width="9.140625" customWidth="1"/>
  </cols>
  <sheetData>
    <row r="1" spans="1:44" ht="24" thickBot="1" x14ac:dyDescent="0.4">
      <c r="A1" s="93"/>
      <c r="B1" s="95" t="s">
        <v>104</v>
      </c>
      <c r="C1" s="95"/>
      <c r="D1" s="95"/>
      <c r="E1" s="95"/>
      <c r="F1" s="95"/>
      <c r="G1" s="95"/>
      <c r="H1" s="95"/>
      <c r="I1" s="95"/>
      <c r="J1" s="95"/>
      <c r="K1" s="95"/>
      <c r="L1" s="95"/>
      <c r="M1" s="95"/>
      <c r="N1" s="84"/>
      <c r="O1" s="39"/>
      <c r="P1" s="39"/>
      <c r="Q1" s="39"/>
      <c r="R1" s="39"/>
      <c r="S1" s="39"/>
      <c r="T1" s="39"/>
      <c r="U1" s="40"/>
      <c r="AR1" s="67"/>
    </row>
    <row r="2" spans="1:44" s="1" customFormat="1" ht="56.1" thickBot="1" x14ac:dyDescent="0.4">
      <c r="A2" s="72" t="s">
        <v>0</v>
      </c>
      <c r="B2" s="72" t="s">
        <v>1</v>
      </c>
      <c r="C2" s="72" t="s">
        <v>2</v>
      </c>
      <c r="D2" s="72" t="s">
        <v>3</v>
      </c>
      <c r="E2" s="72" t="s">
        <v>88</v>
      </c>
      <c r="F2" s="72" t="s">
        <v>4</v>
      </c>
      <c r="G2" s="83" t="s">
        <v>94</v>
      </c>
      <c r="H2" s="83" t="s">
        <v>5</v>
      </c>
      <c r="I2" s="72" t="s">
        <v>6</v>
      </c>
      <c r="J2" s="72" t="s">
        <v>7</v>
      </c>
      <c r="K2" s="72" t="s">
        <v>106</v>
      </c>
      <c r="L2" s="72" t="s">
        <v>8</v>
      </c>
      <c r="M2" s="72" t="s">
        <v>9</v>
      </c>
      <c r="N2" s="71" t="s">
        <v>10</v>
      </c>
      <c r="O2" s="82" t="s">
        <v>11</v>
      </c>
      <c r="P2" s="50" t="s">
        <v>12</v>
      </c>
      <c r="Q2" s="50" t="s">
        <v>13</v>
      </c>
      <c r="R2" s="50" t="s">
        <v>14</v>
      </c>
      <c r="S2" s="50" t="s">
        <v>15</v>
      </c>
      <c r="T2" s="50" t="s">
        <v>16</v>
      </c>
      <c r="U2" s="51" t="s">
        <v>17</v>
      </c>
      <c r="V2" s="52" t="s">
        <v>92</v>
      </c>
      <c r="X2" s="1" t="s">
        <v>95</v>
      </c>
      <c r="Y2" s="1" t="s">
        <v>96</v>
      </c>
      <c r="AR2" s="69" t="s">
        <v>105</v>
      </c>
    </row>
    <row r="3" spans="1:44" ht="60" x14ac:dyDescent="0.25">
      <c r="A3" s="2" t="s">
        <v>18</v>
      </c>
      <c r="B3" s="3" t="s">
        <v>25</v>
      </c>
      <c r="C3" s="3" t="s">
        <v>26</v>
      </c>
      <c r="D3" s="73">
        <v>300000</v>
      </c>
      <c r="E3" s="73">
        <v>1000000</v>
      </c>
      <c r="F3" s="78" t="s">
        <v>27</v>
      </c>
      <c r="G3" s="76">
        <v>0</v>
      </c>
      <c r="H3" s="10">
        <f t="shared" ref="H3:H15" si="0">E3-G3</f>
        <v>1000000</v>
      </c>
      <c r="I3" s="11"/>
      <c r="J3" s="3" t="s">
        <v>24</v>
      </c>
      <c r="K3" s="3">
        <v>3</v>
      </c>
      <c r="L3" s="13" t="s">
        <v>28</v>
      </c>
      <c r="M3" s="87" t="s">
        <v>98</v>
      </c>
      <c r="N3" s="88" t="s">
        <v>29</v>
      </c>
      <c r="O3" s="79" t="s">
        <v>21</v>
      </c>
      <c r="P3" s="14" t="s">
        <v>21</v>
      </c>
      <c r="Q3" s="14" t="s">
        <v>30</v>
      </c>
      <c r="R3" s="6"/>
      <c r="S3" s="12"/>
      <c r="T3" s="14"/>
      <c r="U3" s="14" t="s">
        <v>30</v>
      </c>
      <c r="V3" s="49">
        <f t="shared" ref="V3:V15" si="1">E3*0.01</f>
        <v>10000</v>
      </c>
      <c r="AR3" s="70" t="s">
        <v>30</v>
      </c>
    </row>
    <row r="4" spans="1:44" ht="105" x14ac:dyDescent="0.25">
      <c r="A4" s="2" t="s">
        <v>18</v>
      </c>
      <c r="B4" s="3" t="s">
        <v>31</v>
      </c>
      <c r="C4" s="3" t="s">
        <v>32</v>
      </c>
      <c r="D4" s="73">
        <v>3600000</v>
      </c>
      <c r="E4" s="73">
        <v>3600000</v>
      </c>
      <c r="F4" s="78" t="s">
        <v>27</v>
      </c>
      <c r="G4" s="74">
        <v>0</v>
      </c>
      <c r="H4" s="10">
        <f t="shared" si="0"/>
        <v>3600000</v>
      </c>
      <c r="I4" s="3"/>
      <c r="J4" s="3" t="s">
        <v>20</v>
      </c>
      <c r="K4" s="3">
        <v>6</v>
      </c>
      <c r="L4" s="5" t="s">
        <v>33</v>
      </c>
      <c r="M4" s="85" t="s">
        <v>99</v>
      </c>
      <c r="N4" s="86" t="s">
        <v>34</v>
      </c>
      <c r="O4" s="80" t="s">
        <v>21</v>
      </c>
      <c r="P4" s="6" t="s">
        <v>21</v>
      </c>
      <c r="Q4" s="14" t="s">
        <v>30</v>
      </c>
      <c r="R4" s="6"/>
      <c r="S4" s="4"/>
      <c r="T4" s="6"/>
      <c r="U4" s="6" t="s">
        <v>30</v>
      </c>
      <c r="V4" s="49">
        <f t="shared" si="1"/>
        <v>36000</v>
      </c>
      <c r="AR4" s="70" t="s">
        <v>30</v>
      </c>
    </row>
    <row r="5" spans="1:44" ht="165" x14ac:dyDescent="0.25">
      <c r="A5" s="2" t="s">
        <v>35</v>
      </c>
      <c r="B5" s="3" t="s">
        <v>36</v>
      </c>
      <c r="C5" s="3" t="s">
        <v>19</v>
      </c>
      <c r="D5" s="73">
        <v>1555000</v>
      </c>
      <c r="E5" s="73">
        <v>3493350</v>
      </c>
      <c r="F5" s="3" t="s">
        <v>107</v>
      </c>
      <c r="G5" s="74">
        <v>0</v>
      </c>
      <c r="H5" s="10">
        <f t="shared" si="0"/>
        <v>3493350</v>
      </c>
      <c r="I5" s="3"/>
      <c r="J5" s="3" t="s">
        <v>23</v>
      </c>
      <c r="K5" s="3">
        <v>3</v>
      </c>
      <c r="L5" s="5" t="s">
        <v>37</v>
      </c>
      <c r="M5" s="85" t="s">
        <v>38</v>
      </c>
      <c r="N5" s="86" t="s">
        <v>39</v>
      </c>
      <c r="O5" s="80" t="s">
        <v>21</v>
      </c>
      <c r="P5" s="6" t="s">
        <v>21</v>
      </c>
      <c r="Q5" s="6" t="s">
        <v>30</v>
      </c>
      <c r="R5" s="6" t="s">
        <v>21</v>
      </c>
      <c r="S5" s="4" t="s">
        <v>21</v>
      </c>
      <c r="T5" s="6">
        <v>0</v>
      </c>
      <c r="U5" s="6" t="s">
        <v>22</v>
      </c>
      <c r="V5" s="49">
        <f t="shared" si="1"/>
        <v>34933.5</v>
      </c>
      <c r="AR5" s="70" t="s">
        <v>30</v>
      </c>
    </row>
    <row r="6" spans="1:44" ht="116.1" x14ac:dyDescent="0.35">
      <c r="A6" s="2" t="s">
        <v>35</v>
      </c>
      <c r="B6" s="3" t="s">
        <v>40</v>
      </c>
      <c r="C6" s="3" t="s">
        <v>19</v>
      </c>
      <c r="D6" s="73">
        <v>2008000</v>
      </c>
      <c r="E6" s="73">
        <v>2715300</v>
      </c>
      <c r="F6" s="78" t="s">
        <v>27</v>
      </c>
      <c r="G6" s="74">
        <v>0</v>
      </c>
      <c r="H6" s="10">
        <f t="shared" si="0"/>
        <v>2715300</v>
      </c>
      <c r="I6" s="3"/>
      <c r="J6" s="3" t="s">
        <v>20</v>
      </c>
      <c r="K6" s="3">
        <v>5</v>
      </c>
      <c r="L6" s="5" t="s">
        <v>41</v>
      </c>
      <c r="M6" s="85" t="s">
        <v>42</v>
      </c>
      <c r="N6" s="86" t="s">
        <v>43</v>
      </c>
      <c r="O6" s="80" t="s">
        <v>21</v>
      </c>
      <c r="P6" s="6" t="s">
        <v>21</v>
      </c>
      <c r="Q6" s="6" t="s">
        <v>30</v>
      </c>
      <c r="R6" s="6"/>
      <c r="S6" s="4"/>
      <c r="T6" s="6"/>
      <c r="U6" s="6" t="s">
        <v>30</v>
      </c>
      <c r="V6" s="49">
        <f t="shared" si="1"/>
        <v>27153</v>
      </c>
      <c r="AR6" s="70" t="s">
        <v>30</v>
      </c>
    </row>
    <row r="7" spans="1:44" ht="90" x14ac:dyDescent="0.25">
      <c r="A7" s="2" t="s">
        <v>35</v>
      </c>
      <c r="B7" s="3" t="s">
        <v>44</v>
      </c>
      <c r="C7" s="3" t="s">
        <v>19</v>
      </c>
      <c r="D7" s="73">
        <v>887000</v>
      </c>
      <c r="E7" s="73">
        <v>1814400</v>
      </c>
      <c r="F7" s="3" t="s">
        <v>108</v>
      </c>
      <c r="G7" s="74">
        <v>0</v>
      </c>
      <c r="H7" s="10">
        <f t="shared" si="0"/>
        <v>1814400</v>
      </c>
      <c r="I7" s="3"/>
      <c r="J7" s="3" t="s">
        <v>23</v>
      </c>
      <c r="K7" s="3">
        <v>2</v>
      </c>
      <c r="L7" s="5" t="s">
        <v>45</v>
      </c>
      <c r="M7" s="85" t="s">
        <v>46</v>
      </c>
      <c r="N7" s="86" t="s">
        <v>47</v>
      </c>
      <c r="O7" s="80" t="s">
        <v>21</v>
      </c>
      <c r="P7" s="6" t="s">
        <v>21</v>
      </c>
      <c r="Q7" s="8" t="s">
        <v>30</v>
      </c>
      <c r="R7" s="8" t="s">
        <v>21</v>
      </c>
      <c r="S7" s="9" t="s">
        <v>21</v>
      </c>
      <c r="T7" s="7">
        <f>G7/E7</f>
        <v>0</v>
      </c>
      <c r="U7" s="6" t="s">
        <v>30</v>
      </c>
      <c r="V7" s="49">
        <f t="shared" si="1"/>
        <v>18144</v>
      </c>
      <c r="AR7" s="70" t="s">
        <v>30</v>
      </c>
    </row>
    <row r="8" spans="1:44" ht="90" x14ac:dyDescent="0.25">
      <c r="A8" s="2" t="s">
        <v>35</v>
      </c>
      <c r="B8" s="3" t="s">
        <v>48</v>
      </c>
      <c r="C8" s="3" t="s">
        <v>19</v>
      </c>
      <c r="D8" s="73">
        <v>2555000</v>
      </c>
      <c r="E8" s="73">
        <v>5077800</v>
      </c>
      <c r="F8" s="78" t="s">
        <v>27</v>
      </c>
      <c r="G8" s="74">
        <v>0</v>
      </c>
      <c r="H8" s="10">
        <f t="shared" si="0"/>
        <v>5077800</v>
      </c>
      <c r="I8" s="3"/>
      <c r="J8" s="3" t="s">
        <v>23</v>
      </c>
      <c r="K8" s="3">
        <v>3</v>
      </c>
      <c r="L8" s="5" t="s">
        <v>49</v>
      </c>
      <c r="M8" s="85" t="s">
        <v>100</v>
      </c>
      <c r="N8" s="86" t="s">
        <v>101</v>
      </c>
      <c r="O8" s="80" t="s">
        <v>21</v>
      </c>
      <c r="P8" s="6" t="s">
        <v>21</v>
      </c>
      <c r="Q8" s="8" t="s">
        <v>30</v>
      </c>
      <c r="R8" s="8" t="s">
        <v>21</v>
      </c>
      <c r="S8" s="9" t="s">
        <v>21</v>
      </c>
      <c r="T8" s="6">
        <v>0</v>
      </c>
      <c r="U8" s="6" t="s">
        <v>30</v>
      </c>
      <c r="V8" s="49">
        <f t="shared" si="1"/>
        <v>50778</v>
      </c>
      <c r="AR8" s="68" t="s">
        <v>30</v>
      </c>
    </row>
    <row r="9" spans="1:44" ht="90" x14ac:dyDescent="0.25">
      <c r="A9" s="2" t="s">
        <v>35</v>
      </c>
      <c r="B9" s="3" t="s">
        <v>50</v>
      </c>
      <c r="C9" s="3" t="s">
        <v>32</v>
      </c>
      <c r="D9" s="73">
        <v>3600000</v>
      </c>
      <c r="E9" s="73">
        <v>5000000</v>
      </c>
      <c r="F9" s="78" t="s">
        <v>27</v>
      </c>
      <c r="G9" s="74">
        <v>0</v>
      </c>
      <c r="H9" s="10">
        <f t="shared" si="0"/>
        <v>5000000</v>
      </c>
      <c r="I9" s="3"/>
      <c r="J9" s="3" t="s">
        <v>23</v>
      </c>
      <c r="K9" s="3">
        <v>1</v>
      </c>
      <c r="L9" s="5" t="s">
        <v>51</v>
      </c>
      <c r="M9" s="85" t="s">
        <v>52</v>
      </c>
      <c r="N9" s="86" t="s">
        <v>53</v>
      </c>
      <c r="O9" s="80" t="s">
        <v>21</v>
      </c>
      <c r="P9" s="6" t="s">
        <v>21</v>
      </c>
      <c r="Q9" s="15" t="s">
        <v>30</v>
      </c>
      <c r="R9" s="8"/>
      <c r="S9" s="9"/>
      <c r="T9" s="6"/>
      <c r="U9" s="6" t="s">
        <v>30</v>
      </c>
      <c r="V9" s="49">
        <f t="shared" si="1"/>
        <v>50000</v>
      </c>
      <c r="AR9" s="70" t="s">
        <v>30</v>
      </c>
    </row>
    <row r="10" spans="1:44" ht="165" x14ac:dyDescent="0.25">
      <c r="A10" s="2" t="s">
        <v>54</v>
      </c>
      <c r="B10" s="3" t="s">
        <v>55</v>
      </c>
      <c r="C10" s="3" t="s">
        <v>19</v>
      </c>
      <c r="D10" s="73">
        <v>2275000</v>
      </c>
      <c r="E10" s="73">
        <v>5046300</v>
      </c>
      <c r="F10" s="78" t="s">
        <v>110</v>
      </c>
      <c r="G10" s="74">
        <v>0</v>
      </c>
      <c r="H10" s="10">
        <f t="shared" si="0"/>
        <v>5046300</v>
      </c>
      <c r="I10" s="3"/>
      <c r="J10" s="3" t="s">
        <v>24</v>
      </c>
      <c r="K10" s="3">
        <v>4</v>
      </c>
      <c r="L10" s="5" t="s">
        <v>56</v>
      </c>
      <c r="M10" s="85" t="s">
        <v>102</v>
      </c>
      <c r="N10" s="86" t="s">
        <v>57</v>
      </c>
      <c r="O10" s="80" t="s">
        <v>21</v>
      </c>
      <c r="P10" s="6" t="s">
        <v>21</v>
      </c>
      <c r="Q10" s="8" t="s">
        <v>30</v>
      </c>
      <c r="R10" s="8"/>
      <c r="S10" s="9"/>
      <c r="T10" s="6"/>
      <c r="U10" s="6" t="s">
        <v>22</v>
      </c>
      <c r="V10" s="49">
        <f t="shared" si="1"/>
        <v>50463</v>
      </c>
      <c r="AR10" s="68" t="s">
        <v>30</v>
      </c>
    </row>
    <row r="11" spans="1:44" ht="90" x14ac:dyDescent="0.25">
      <c r="A11" s="2" t="s">
        <v>54</v>
      </c>
      <c r="B11" s="3" t="s">
        <v>58</v>
      </c>
      <c r="C11" s="3" t="s">
        <v>19</v>
      </c>
      <c r="D11" s="73">
        <v>6000000</v>
      </c>
      <c r="E11" s="73">
        <v>8423100</v>
      </c>
      <c r="F11" s="3" t="s">
        <v>109</v>
      </c>
      <c r="G11" s="74">
        <v>0</v>
      </c>
      <c r="H11" s="10">
        <f t="shared" si="0"/>
        <v>8423100</v>
      </c>
      <c r="I11" s="3"/>
      <c r="J11" s="3" t="s">
        <v>20</v>
      </c>
      <c r="K11" s="3">
        <v>2</v>
      </c>
      <c r="L11" s="5" t="s">
        <v>59</v>
      </c>
      <c r="M11" s="89" t="s">
        <v>60</v>
      </c>
      <c r="N11" s="86" t="s">
        <v>61</v>
      </c>
      <c r="O11" s="80" t="s">
        <v>21</v>
      </c>
      <c r="P11" s="6" t="s">
        <v>21</v>
      </c>
      <c r="Q11" s="8" t="s">
        <v>30</v>
      </c>
      <c r="R11" s="8"/>
      <c r="S11" s="9"/>
      <c r="T11" s="6"/>
      <c r="U11" s="6" t="s">
        <v>22</v>
      </c>
      <c r="V11" s="49">
        <f t="shared" si="1"/>
        <v>84231</v>
      </c>
      <c r="AR11" s="70" t="s">
        <v>30</v>
      </c>
    </row>
    <row r="12" spans="1:44" ht="75" x14ac:dyDescent="0.25">
      <c r="A12" s="2" t="s">
        <v>54</v>
      </c>
      <c r="B12" s="3" t="s">
        <v>62</v>
      </c>
      <c r="C12" s="3" t="s">
        <v>63</v>
      </c>
      <c r="D12" s="73">
        <v>4120000</v>
      </c>
      <c r="E12" s="73">
        <v>2000000</v>
      </c>
      <c r="F12" s="3" t="s">
        <v>111</v>
      </c>
      <c r="G12" s="75">
        <v>0</v>
      </c>
      <c r="H12" s="10">
        <f t="shared" si="0"/>
        <v>2000000</v>
      </c>
      <c r="I12" s="11"/>
      <c r="J12" s="3" t="s">
        <v>20</v>
      </c>
      <c r="K12" s="3">
        <v>4</v>
      </c>
      <c r="L12" s="13" t="s">
        <v>64</v>
      </c>
      <c r="M12" s="87" t="s">
        <v>65</v>
      </c>
      <c r="N12" s="88" t="s">
        <v>66</v>
      </c>
      <c r="O12" s="81" t="s">
        <v>21</v>
      </c>
      <c r="P12" s="15" t="s">
        <v>30</v>
      </c>
      <c r="Q12" s="15" t="s">
        <v>30</v>
      </c>
      <c r="R12" s="8" t="s">
        <v>21</v>
      </c>
      <c r="S12" s="16" t="s">
        <v>21</v>
      </c>
      <c r="T12" s="14" t="s">
        <v>21</v>
      </c>
      <c r="U12" s="14" t="s">
        <v>30</v>
      </c>
      <c r="V12" s="49">
        <f t="shared" si="1"/>
        <v>20000</v>
      </c>
      <c r="AR12" s="70" t="s">
        <v>30</v>
      </c>
    </row>
    <row r="13" spans="1:44" ht="90" x14ac:dyDescent="0.25">
      <c r="A13" s="2" t="s">
        <v>54</v>
      </c>
      <c r="B13" s="3" t="s">
        <v>67</v>
      </c>
      <c r="C13" s="3" t="s">
        <v>26</v>
      </c>
      <c r="D13" s="73">
        <v>2093000</v>
      </c>
      <c r="E13" s="77">
        <v>2093000</v>
      </c>
      <c r="F13" s="78" t="s">
        <v>27</v>
      </c>
      <c r="G13" s="76">
        <v>0</v>
      </c>
      <c r="H13" s="10">
        <f t="shared" si="0"/>
        <v>2093000</v>
      </c>
      <c r="I13" s="11"/>
      <c r="J13" s="3" t="s">
        <v>20</v>
      </c>
      <c r="K13" s="3">
        <v>6</v>
      </c>
      <c r="L13" s="13" t="s">
        <v>68</v>
      </c>
      <c r="M13" s="87" t="s">
        <v>69</v>
      </c>
      <c r="N13" s="88" t="s">
        <v>70</v>
      </c>
      <c r="O13" s="79" t="s">
        <v>21</v>
      </c>
      <c r="P13" s="14" t="s">
        <v>21</v>
      </c>
      <c r="Q13" s="15" t="s">
        <v>30</v>
      </c>
      <c r="R13" s="8"/>
      <c r="S13" s="16"/>
      <c r="T13" s="14"/>
      <c r="U13" s="14" t="s">
        <v>30</v>
      </c>
      <c r="V13" s="49">
        <f t="shared" si="1"/>
        <v>20930</v>
      </c>
      <c r="AR13" s="70" t="s">
        <v>30</v>
      </c>
    </row>
    <row r="14" spans="1:44" ht="75" x14ac:dyDescent="0.25">
      <c r="A14" s="2" t="s">
        <v>71</v>
      </c>
      <c r="B14" s="3" t="s">
        <v>72</v>
      </c>
      <c r="C14" s="3" t="s">
        <v>63</v>
      </c>
      <c r="D14" s="73">
        <v>6375000</v>
      </c>
      <c r="E14" s="73">
        <v>6375000</v>
      </c>
      <c r="F14" s="78" t="s">
        <v>27</v>
      </c>
      <c r="G14" s="75">
        <v>0</v>
      </c>
      <c r="H14" s="10">
        <f t="shared" si="0"/>
        <v>6375000</v>
      </c>
      <c r="I14" s="11"/>
      <c r="J14" s="3" t="s">
        <v>23</v>
      </c>
      <c r="K14" s="3">
        <v>1</v>
      </c>
      <c r="L14" s="13" t="s">
        <v>73</v>
      </c>
      <c r="M14" s="87" t="s">
        <v>74</v>
      </c>
      <c r="N14" s="88" t="s">
        <v>75</v>
      </c>
      <c r="O14" s="81" t="s">
        <v>21</v>
      </c>
      <c r="P14" s="15" t="s">
        <v>30</v>
      </c>
      <c r="Q14" s="15" t="s">
        <v>30</v>
      </c>
      <c r="R14" s="8" t="s">
        <v>21</v>
      </c>
      <c r="S14" s="16" t="s">
        <v>21</v>
      </c>
      <c r="T14" s="14" t="s">
        <v>21</v>
      </c>
      <c r="U14" s="14" t="s">
        <v>30</v>
      </c>
      <c r="V14" s="49">
        <f t="shared" si="1"/>
        <v>63750</v>
      </c>
      <c r="AR14" s="70" t="s">
        <v>30</v>
      </c>
    </row>
    <row r="15" spans="1:44" ht="90" x14ac:dyDescent="0.25">
      <c r="A15" s="2" t="s">
        <v>76</v>
      </c>
      <c r="B15" s="3" t="s">
        <v>77</v>
      </c>
      <c r="C15" s="3" t="s">
        <v>26</v>
      </c>
      <c r="D15" s="73">
        <v>690000</v>
      </c>
      <c r="E15" s="77">
        <v>2755560</v>
      </c>
      <c r="F15" s="78" t="s">
        <v>78</v>
      </c>
      <c r="G15" s="75">
        <v>0</v>
      </c>
      <c r="H15" s="10">
        <f t="shared" si="0"/>
        <v>2755560</v>
      </c>
      <c r="I15" s="11"/>
      <c r="J15" s="3" t="s">
        <v>20</v>
      </c>
      <c r="K15" s="3">
        <v>4</v>
      </c>
      <c r="L15" s="13" t="s">
        <v>79</v>
      </c>
      <c r="M15" s="87" t="s">
        <v>91</v>
      </c>
      <c r="N15" s="88" t="s">
        <v>80</v>
      </c>
      <c r="O15" s="79" t="s">
        <v>21</v>
      </c>
      <c r="P15" s="14" t="s">
        <v>21</v>
      </c>
      <c r="Q15" s="15" t="s">
        <v>30</v>
      </c>
      <c r="R15" s="8"/>
      <c r="S15" s="16"/>
      <c r="T15" s="14"/>
      <c r="U15" s="14" t="s">
        <v>30</v>
      </c>
      <c r="V15" s="49">
        <f t="shared" si="1"/>
        <v>27555.600000000002</v>
      </c>
      <c r="AR15" s="70" t="s">
        <v>30</v>
      </c>
    </row>
    <row r="16" spans="1:44" ht="18.95" hidden="1" thickBot="1" x14ac:dyDescent="0.4">
      <c r="A16" s="46"/>
      <c r="B16" s="46"/>
      <c r="C16" s="46"/>
      <c r="E16" s="59">
        <f>SUBTOTAL(9,E1:E15)</f>
        <v>49393810</v>
      </c>
      <c r="F16" s="26"/>
      <c r="H16" s="58">
        <f>SUBTOTAL(9,H1:H15)</f>
        <v>49393810</v>
      </c>
    </row>
    <row r="17" spans="1:21" ht="18.600000000000001" hidden="1" x14ac:dyDescent="0.35">
      <c r="H17" s="22"/>
    </row>
    <row r="18" spans="1:21" ht="18.600000000000001" hidden="1" x14ac:dyDescent="0.35"/>
    <row r="19" spans="1:21" ht="24" hidden="1" thickBot="1" x14ac:dyDescent="0.4">
      <c r="A19" s="23" t="s">
        <v>103</v>
      </c>
      <c r="B19" s="47"/>
      <c r="C19" s="47"/>
      <c r="D19" s="48"/>
    </row>
    <row r="20" spans="1:21" ht="63" hidden="1" x14ac:dyDescent="0.35">
      <c r="A20" s="53" t="s">
        <v>81</v>
      </c>
      <c r="B20" s="54" t="s">
        <v>88</v>
      </c>
      <c r="C20" s="54" t="s">
        <v>89</v>
      </c>
      <c r="D20" s="55" t="s">
        <v>82</v>
      </c>
    </row>
    <row r="21" spans="1:21" ht="18.95" hidden="1" thickBot="1" x14ac:dyDescent="0.4">
      <c r="A21" s="64" t="s">
        <v>93</v>
      </c>
      <c r="B21" s="65">
        <v>81026000</v>
      </c>
      <c r="C21" s="65">
        <v>78126000</v>
      </c>
      <c r="D21" s="66">
        <v>11</v>
      </c>
    </row>
    <row r="22" spans="1:21" ht="18.600000000000001" hidden="1" x14ac:dyDescent="0.35">
      <c r="A22" s="56" t="s">
        <v>83</v>
      </c>
      <c r="B22" s="63">
        <f>SUM(E3:E4)</f>
        <v>4600000</v>
      </c>
      <c r="C22" s="63">
        <f>SUM(H3:H4)</f>
        <v>4600000</v>
      </c>
      <c r="D22" s="57">
        <v>12</v>
      </c>
      <c r="E22" s="26"/>
      <c r="F22" s="27"/>
    </row>
    <row r="23" spans="1:21" s="28" customFormat="1" ht="26.1" hidden="1" x14ac:dyDescent="0.6">
      <c r="A23" s="24" t="s">
        <v>84</v>
      </c>
      <c r="B23" s="60">
        <f>SUM(E5:E9)</f>
        <v>18100850</v>
      </c>
      <c r="C23" s="60">
        <f>SUM(H5:H9)</f>
        <v>18100850</v>
      </c>
      <c r="D23" s="25">
        <v>8</v>
      </c>
      <c r="E23" s="30"/>
      <c r="F23" s="29"/>
      <c r="G23" s="31"/>
      <c r="H23" s="31"/>
      <c r="I23" s="29"/>
      <c r="J23" s="29"/>
      <c r="K23" s="29"/>
      <c r="L23" s="29"/>
      <c r="M23" s="92"/>
      <c r="N23" s="92"/>
      <c r="O23" s="33"/>
      <c r="P23" s="33"/>
      <c r="Q23" s="33"/>
      <c r="R23" s="33"/>
      <c r="S23" s="32"/>
      <c r="T23" s="33"/>
      <c r="U23" s="33"/>
    </row>
    <row r="24" spans="1:21" ht="18.600000000000001" hidden="1" x14ac:dyDescent="0.35">
      <c r="A24" s="24" t="s">
        <v>85</v>
      </c>
      <c r="B24" s="60">
        <f>SUM(E10:E13)</f>
        <v>17562400</v>
      </c>
      <c r="C24" s="60">
        <f>SUM(H10:H13)</f>
        <v>17562400</v>
      </c>
      <c r="D24" s="25">
        <v>8</v>
      </c>
      <c r="E24" s="26"/>
    </row>
    <row r="25" spans="1:21" ht="18.600000000000001" hidden="1" x14ac:dyDescent="0.35">
      <c r="A25" s="24" t="s">
        <v>86</v>
      </c>
      <c r="B25" s="60">
        <f>SUM(E14:E14)</f>
        <v>6375000</v>
      </c>
      <c r="C25" s="60">
        <f>SUM(H14:H14)</f>
        <v>6375000</v>
      </c>
      <c r="D25" s="25">
        <v>3</v>
      </c>
      <c r="E25" s="26"/>
    </row>
    <row r="26" spans="1:21" ht="18.600000000000001" hidden="1" x14ac:dyDescent="0.35">
      <c r="A26" s="34" t="s">
        <v>87</v>
      </c>
      <c r="B26" s="61">
        <f>SUM(E15:E15)</f>
        <v>2755560</v>
      </c>
      <c r="C26" s="61">
        <f>SUM(H15:H15)</f>
        <v>2755560</v>
      </c>
      <c r="D26" s="35">
        <v>2</v>
      </c>
      <c r="E26" s="26"/>
    </row>
    <row r="27" spans="1:21" ht="18.95" hidden="1" thickBot="1" x14ac:dyDescent="0.4">
      <c r="A27" s="36" t="s">
        <v>97</v>
      </c>
      <c r="B27" s="62">
        <f>SUBTOTAL(9,B22:B26)</f>
        <v>49393810</v>
      </c>
      <c r="C27" s="62">
        <f>SUM(C22:C26)</f>
        <v>49393810</v>
      </c>
      <c r="D27" s="37">
        <f>SUBTOTAL(9,D22:D26)</f>
        <v>33</v>
      </c>
      <c r="E27" s="26"/>
    </row>
    <row r="28" spans="1:21" ht="18.600000000000001" hidden="1" x14ac:dyDescent="0.35"/>
    <row r="29" spans="1:21" ht="18.600000000000001" hidden="1" x14ac:dyDescent="0.35"/>
    <row r="30" spans="1:21" ht="18.600000000000001" hidden="1" x14ac:dyDescent="0.35">
      <c r="D30" s="38"/>
    </row>
    <row r="31" spans="1:21" ht="18.600000000000001" hidden="1" x14ac:dyDescent="0.35">
      <c r="C31" s="18" t="s">
        <v>90</v>
      </c>
      <c r="D31" s="38"/>
    </row>
    <row r="32" spans="1:21" s="45" customFormat="1" ht="15.75" x14ac:dyDescent="0.25">
      <c r="A32" s="41"/>
      <c r="B32" s="41"/>
      <c r="C32" s="41"/>
      <c r="D32" s="94">
        <v>34250800</v>
      </c>
      <c r="E32" s="42">
        <f>SUM(E3:E15)</f>
        <v>49393810</v>
      </c>
      <c r="F32" s="41"/>
      <c r="G32" s="42">
        <f>SUM(G3:G15)</f>
        <v>0</v>
      </c>
      <c r="H32" s="42">
        <f>SUM(H3:H15)</f>
        <v>49393810</v>
      </c>
      <c r="I32" s="41"/>
      <c r="J32" s="41"/>
      <c r="K32" s="41"/>
      <c r="L32" s="41"/>
      <c r="M32" s="90"/>
      <c r="N32" s="90"/>
      <c r="O32" s="44"/>
      <c r="P32" s="44"/>
      <c r="Q32" s="44"/>
      <c r="R32" s="44"/>
      <c r="S32" s="43"/>
      <c r="T32" s="44"/>
      <c r="U32" s="44"/>
    </row>
  </sheetData>
  <mergeCells count="1">
    <mergeCell ref="B1:M1"/>
  </mergeCells>
  <pageMargins left="0.7" right="0.7"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FY19-23</vt:lpstr>
      <vt:lpstr>'FY19-23'!Print_Area</vt:lpstr>
      <vt:lpstr>'FY19-23'!Print_Titles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Figueroa, Joyce</dc:creator>
  <cp:lastModifiedBy>Meg Fencil</cp:lastModifiedBy>
  <cp:lastPrinted>2017-07-03T21:48:00Z</cp:lastPrinted>
  <dcterms:created xsi:type="dcterms:W3CDTF">2017-02-03T19:51:40Z</dcterms:created>
  <dcterms:modified xsi:type="dcterms:W3CDTF">2017-07-05T14:52:16Z</dcterms:modified>
</cp:coreProperties>
</file>