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24226"/>
  <mc:AlternateContent xmlns:mc="http://schemas.openxmlformats.org/markup-compatibility/2006">
    <mc:Choice Requires="x15">
      <x15ac:absPath xmlns:x15ac="http://schemas.microsoft.com/office/spreadsheetml/2010/11/ac" url="C:\Users\sharon\AppData\Local\Microsoft\Windows\INetCache\Content.Outlook\84W2ZSKA\"/>
    </mc:Choice>
  </mc:AlternateContent>
  <xr:revisionPtr revIDLastSave="0" documentId="13_ncr:1_{615809BC-F343-4425-8818-730C1BEF37B0}" xr6:coauthVersionLast="36" xr6:coauthVersionMax="36" xr10:uidLastSave="{00000000-0000-0000-0000-000000000000}"/>
  <bookViews>
    <workbookView xWindow="0" yWindow="0" windowWidth="20490" windowHeight="6705" tabRatio="894"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externalReferences>
    <externalReference r:id="rId7"/>
    <externalReference r:id="rId8"/>
  </externalReferences>
  <definedNames>
    <definedName name="_xlnm._FilterDatabase" localSheetId="4" hidden="1">'All other expenses'!$A$12:$M$63</definedName>
    <definedName name="_xlnm._FilterDatabase" localSheetId="2" hidden="1">Travel!$A$27:$M$73</definedName>
    <definedName name="_xlnm.Print_Area" localSheetId="4">'All other expenses'!$A$1:$E$73</definedName>
    <definedName name="_xlnm.Print_Area" localSheetId="5">'Gifts and benefits'!$A$1:$F$28</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Travel!$A$1:$E$116</definedName>
  </definedNames>
  <calcPr calcId="191028"/>
</workbook>
</file>

<file path=xl/calcChain.xml><?xml version="1.0" encoding="utf-8"?>
<calcChain xmlns="http://schemas.openxmlformats.org/spreadsheetml/2006/main">
  <c r="B76" i="1" l="1"/>
  <c r="B105" i="1"/>
  <c r="D17" i="4" l="1"/>
  <c r="C67" i="3"/>
  <c r="C22" i="2"/>
  <c r="C76" i="1"/>
  <c r="C105" i="1"/>
  <c r="C22" i="1"/>
  <c r="B6" i="13" l="1"/>
  <c r="E60" i="13"/>
  <c r="C60" i="13"/>
  <c r="C19" i="4"/>
  <c r="C18" i="4"/>
  <c r="B60" i="13" l="1"/>
  <c r="B59" i="13"/>
  <c r="D59" i="13"/>
  <c r="B58" i="13"/>
  <c r="D58" i="13"/>
  <c r="D57" i="13"/>
  <c r="B57" i="13"/>
  <c r="D56" i="13"/>
  <c r="B56" i="13"/>
  <c r="D55" i="13"/>
  <c r="B55" i="13"/>
  <c r="B2" i="4"/>
  <c r="B3" i="4"/>
  <c r="B2" i="3"/>
  <c r="B3" i="3"/>
  <c r="B2" i="2"/>
  <c r="B3" i="2"/>
  <c r="B2" i="1"/>
  <c r="B3" i="1"/>
  <c r="F58" i="13" l="1"/>
  <c r="D22" i="2" s="1"/>
  <c r="F60" i="13"/>
  <c r="E17" i="4" s="1"/>
  <c r="F59" i="13"/>
  <c r="D67" i="3" s="1"/>
  <c r="F57" i="13"/>
  <c r="D105" i="1" s="1"/>
  <c r="F56" i="13"/>
  <c r="D76" i="1" s="1"/>
  <c r="F55" i="13"/>
  <c r="D22" i="1" s="1"/>
  <c r="C13" i="13"/>
  <c r="C12" i="13"/>
  <c r="C11" i="13"/>
  <c r="C16" i="13" l="1"/>
  <c r="C17" i="13"/>
  <c r="B5" i="4" l="1"/>
  <c r="B4" i="4"/>
  <c r="B5" i="3"/>
  <c r="B4" i="3"/>
  <c r="B5" i="2"/>
  <c r="B4" i="2"/>
  <c r="B5" i="1"/>
  <c r="B4" i="1"/>
  <c r="C15" i="13" l="1"/>
  <c r="F12" i="13" l="1"/>
  <c r="C17" i="4"/>
  <c r="F11" i="13" s="1"/>
  <c r="F13" i="13" l="1"/>
  <c r="B17" i="13"/>
  <c r="B16" i="13"/>
  <c r="B22" i="1"/>
  <c r="B15" i="13" s="1"/>
  <c r="B67" i="3" l="1"/>
  <c r="B13" i="13" s="1"/>
  <c r="B22" i="2"/>
  <c r="B12" i="13" s="1"/>
  <c r="B11" i="13" l="1"/>
  <c r="B10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<sst xmlns="http://schemas.openxmlformats.org/spreadsheetml/2006/main" count="610" uniqueCount="212">
  <si>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</si>
  <si>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</si>
  <si>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</si>
  <si>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</si>
  <si>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</si>
  <si>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</si>
  <si>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</si>
  <si>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</si>
  <si>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</si>
  <si>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</si>
  <si>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</si>
  <si>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</si>
  <si>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</si>
  <si>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</si>
  <si>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</si>
  <si>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</si>
  <si>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</si>
  <si>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</si>
  <si>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</si>
  <si>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</si>
  <si>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</si>
  <si>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</si>
  <si>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</si>
  <si>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</si>
  <si>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</si>
  <si>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</si>
  <si>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</si>
  <si>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</si>
  <si>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</si>
  <si>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</si>
  <si>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</si>
  <si>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</si>
  <si>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</si>
  <si>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</si>
  <si>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</si>
  <si>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</si>
  <si>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</si>
  <si>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</si>
  <si>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</si>
  <si>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</si>
  <si>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</si>
  <si>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</si>
  <si>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</si>
  <si>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</si>
  <si>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</si>
  <si>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</si>
  <si>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</si>
  <si>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</si>
  <si>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</si>
  <si>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</si>
  <si>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</si>
  <si>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</si>
  <si>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</si>
  <si>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</si>
  <si>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</si>
  <si>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</si>
  <si>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</si>
  <si>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</si>
  <si>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</si>
  <si>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</si>
  <si>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</si>
  <si>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</si>
  <si>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</si>
  <si>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</si>
  <si>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</si>
  <si>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</si>
  <si>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</si>
  <si>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</si>
  <si>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</si>
  <si>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</si>
  <si>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</si>
  <si>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</si>
  <si>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</si>
  <si>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</si>
  <si>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</si>
  <si>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</si>
  <si>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</si>
  <si>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</si>
  <si>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</si>
  <si>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</si>
  <si>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</si>
  <si>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</si>
  <si>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</si>
  <si>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</si>
  <si>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</si>
  <si>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</si>
  <si>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</si>
  <si>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</si>
  <si>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</si>
  <si>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</si>
  <si>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</si>
  <si>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</si>
  <si>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</si>
  <si>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</si>
  <si>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</si>
  <si>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</si>
  <si>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</si>
  <si>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</si>
  <si>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</si>
  <si>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</si>
  <si>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</si>
  <si>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</si>
  <si>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</si>
  <si>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</si>
  <si>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</si>
  <si>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</si>
  <si>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</si>
  <si>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</si>
  <si>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</si>
  <si>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</si>
  <si>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</si>
  <si>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</si>
  <si>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</si>
  <si>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</si>
  <si>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</si>
  <si>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</si>
  <si>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</si>
  <si>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</si>
  <si>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</si>
  <si>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</si>
  <si>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</si>
  <si>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</si>
  <si>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</si>
  <si>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</si>
  <si>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</si>
  <si>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</si>
  <si>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</si>
  <si>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</si>
  <si>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</si>
  <si>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</si>
  <si>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</si>
  <si>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</si>
  <si>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</si>
  <si>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</si>
  <si>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</si>
  <si>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</si>
  <si>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</si>
  <si>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</si>
  <si>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</si>
  <si>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</si>
  <si>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</si>
  <si>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</si>
  <si>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</si>
  <si>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</si>
  <si>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</si>
  <si>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</si>
  <si>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</si>
  <si>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</si>
  <si>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</si>
  <si>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</si>
  <si>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</si>
  <si>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</si>
  <si>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</si>
  <si>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</si>
  <si>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</si>
  <si>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</si>
  <si>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</si>
  <si>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</si>
  <si>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</si>
  <si>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</si>
  <si>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</si>
  <si>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</si>
  <si>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</si>
  <si>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</si>
  <si>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</si>
  <si>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</si>
  <si>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</si>
  <si>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</si>
  <si>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</si>
  <si>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Taura Whiri i te Reo Māori</t>
  </si>
  <si>
    <t>Ngahiwi Apanui</t>
  </si>
  <si>
    <t xml:space="preserve">Attended Tangihanga in Rotorua </t>
  </si>
  <si>
    <t>Taxi</t>
  </si>
  <si>
    <t>Flights</t>
  </si>
  <si>
    <t>Rental Car</t>
  </si>
  <si>
    <t>Rotorua</t>
  </si>
  <si>
    <t>Wellington</t>
  </si>
  <si>
    <t>Attended TWOTRM Hikoi in Maungakiekie</t>
  </si>
  <si>
    <t>Auckland</t>
  </si>
  <si>
    <t>Attended TWOTRM Hikoi in Kirikiriroa</t>
  </si>
  <si>
    <t>Hamilton</t>
  </si>
  <si>
    <t>Parking</t>
  </si>
  <si>
    <t>Attended Women of Influence Awards &amp; Board Hui</t>
  </si>
  <si>
    <t>Accommodation</t>
  </si>
  <si>
    <t>Booking Fees</t>
  </si>
  <si>
    <t xml:space="preserve">Attended Rangatahi Summit, Vaka Reo &amp; Ngā Tohu Awards </t>
  </si>
  <si>
    <t xml:space="preserve">Attended Stakeholders Hui for Maihi Karauna &amp; Language Planning </t>
  </si>
  <si>
    <t xml:space="preserve">Local Welllington </t>
  </si>
  <si>
    <t>No Ineternational Travel for this period</t>
  </si>
  <si>
    <t>Phone Charges</t>
  </si>
  <si>
    <t>Monthly Charges</t>
  </si>
  <si>
    <t>Phone charger</t>
  </si>
  <si>
    <t>Phone accessories</t>
  </si>
  <si>
    <t>Phone screen protector</t>
  </si>
  <si>
    <t xml:space="preserve">Attended Spirit of Service Awards </t>
  </si>
  <si>
    <t>Kai</t>
  </si>
  <si>
    <t>Computer accessories</t>
  </si>
  <si>
    <t xml:space="preserve">Pro Keyboard </t>
  </si>
  <si>
    <t>x2 Galaxy Sennheiser HD 4.40</t>
  </si>
  <si>
    <t>Surface Power supply</t>
  </si>
  <si>
    <t>Printer and paper</t>
  </si>
  <si>
    <t>Netgear Orbi WiFi System</t>
  </si>
  <si>
    <t>Keyboard and Mouse</t>
  </si>
  <si>
    <t>Cambridge</t>
  </si>
  <si>
    <t>Te Araroa</t>
  </si>
  <si>
    <t xml:space="preserve">Attend Tangihanga in Rotorua </t>
  </si>
  <si>
    <t>Cellphone mobile case</t>
  </si>
  <si>
    <t>No gifts were received</t>
  </si>
  <si>
    <t>New Zealand School Trustees Association hui</t>
  </si>
  <si>
    <t>Stakeholder hui</t>
  </si>
  <si>
    <t>Catering</t>
  </si>
  <si>
    <t>Director of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</si>
</sst>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d\/mm\/yyyy\ h:mm\ AM/PM"/>
    <numFmt numFmtId="169" formatCode="d\/mm\/yyyy"/>
  </numFmts>
  <fonts count="43"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9"/>
      <name val="Tahoma"/>
    </font>
    <font>
      <sz val="8"/>
      <color rgb="FF000000"/>
      <name val="Arial"/>
    </font>
    <font>
      <b/>
      <sz val="9"/>
      <color rgb="FF000000"/>
      <name val="Arial"/>
    </font>
    <font>
      <b/>
      <sz val="8"/>
      <color rgb="FF000000"/>
      <name val="Arial"/>
    </font>
    <font>
      <u/>
      <sz val="9"/>
      <color theme="10"/>
      <name val="Tahoma"/>
    </font>
    <font>
      <sz val="8"/>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E6E6FA"/>
        <bgColor rgb="FFE6E6FA"/>
      </patternFill>
    </fill>
    <fill>
      <patternFill patternType="solid">
        <fgColor rgb="FFF8F8FF"/>
        <bgColor rgb="FFF8F8FF"/>
      </patternFill>
    </fill>
    <fill>
      <patternFill patternType="solid">
        <fgColor rgb="FFFFFFFF"/>
        <bgColor rgb="FFFFFFFF"/>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rgb="FF000080"/>
      </top>
      <bottom/>
      <diagonal/>
    </border>
    <border>
      <left/>
      <right/>
      <top style="thin">
        <color rgb="FF000080"/>
      </top>
      <bottom style="thin">
        <color rgb="FF000080"/>
      </bottom>
      <diagonal/>
    </border>
    <border>
      <left/>
      <right/>
      <top style="thin">
        <color rgb="FF000000"/>
      </top>
      <bottom/>
      <diagonal/>
    </border>
  </borders>
  <cellStyleXfs count="45">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37" fillId="0" borderId="0" applyAlignment="0"/>
    <xf numFmtId="0" fontId="37" fillId="0" borderId="0" applyAlignment="0"/>
    <xf numFmtId="0" fontId="38" fillId="0" borderId="0" applyAlignment="0"/>
    <xf numFmtId="0" fontId="38" fillId="0" borderId="0">
      <alignment horizontal="left" vertical="top"/>
    </xf>
    <xf numFmtId="0" fontId="38" fillId="0" borderId="0">
      <alignment horizontal="left" vertical="top"/>
    </xf>
    <xf numFmtId="168" fontId="38" fillId="0" borderId="0">
      <alignment horizontal="left" vertical="top"/>
    </xf>
    <xf numFmtId="0" fontId="39" fillId="0" borderId="0" applyAlignment="0"/>
    <xf numFmtId="0" fontId="39" fillId="0" borderId="0">
      <alignment horizontal="left" vertical="top"/>
    </xf>
    <xf numFmtId="0" fontId="39" fillId="0" borderId="0">
      <alignment horizontal="left" vertical="top"/>
    </xf>
    <xf numFmtId="0" fontId="40" fillId="0" borderId="0" applyAlignment="0"/>
    <xf numFmtId="0" fontId="40" fillId="0" borderId="0">
      <alignment horizontal="left" vertical="top"/>
    </xf>
    <xf numFmtId="0" fontId="40" fillId="0" borderId="0">
      <alignment horizontal="left" vertical="top"/>
    </xf>
    <xf numFmtId="0" fontId="40" fillId="0" borderId="0">
      <alignment horizontal="right" vertical="top"/>
    </xf>
    <xf numFmtId="0" fontId="40" fillId="0" borderId="0">
      <alignment horizontal="right" vertical="top"/>
    </xf>
    <xf numFmtId="0" fontId="40" fillId="0" borderId="11">
      <alignment horizontal="left" vertical="top"/>
    </xf>
    <xf numFmtId="0" fontId="40" fillId="0" borderId="11">
      <alignment horizontal="right" vertical="top"/>
    </xf>
    <xf numFmtId="0" fontId="40" fillId="0" borderId="12">
      <alignment horizontal="left" vertical="top"/>
    </xf>
    <xf numFmtId="0" fontId="40" fillId="0" borderId="12">
      <alignment horizontal="right" vertical="top"/>
    </xf>
    <xf numFmtId="0" fontId="40" fillId="12" borderId="12">
      <alignment horizontal="left" vertical="top"/>
    </xf>
    <xf numFmtId="0" fontId="40" fillId="12" borderId="12">
      <alignment horizontal="right" vertical="top"/>
    </xf>
    <xf numFmtId="0" fontId="40" fillId="13" borderId="0">
      <alignment horizontal="left" vertical="top"/>
    </xf>
    <xf numFmtId="0" fontId="37" fillId="13" borderId="0"/>
    <xf numFmtId="0" fontId="38" fillId="0" borderId="0">
      <alignment horizontal="right" vertical="top"/>
    </xf>
    <xf numFmtId="40" fontId="38" fillId="0" borderId="0">
      <alignment horizontal="right" vertical="top"/>
    </xf>
    <xf numFmtId="169" fontId="38" fillId="0" borderId="0">
      <alignment horizontal="left" vertical="top"/>
    </xf>
    <xf numFmtId="0" fontId="37" fillId="0" borderId="13"/>
    <xf numFmtId="40" fontId="40" fillId="0" borderId="0">
      <alignment horizontal="right" vertical="top"/>
    </xf>
    <xf numFmtId="40" fontId="40" fillId="0" borderId="13">
      <alignment horizontal="right" vertical="top"/>
    </xf>
    <xf numFmtId="0" fontId="40" fillId="0" borderId="13">
      <alignment horizontal="left" vertical="top"/>
    </xf>
    <xf numFmtId="0" fontId="39" fillId="14" borderId="0">
      <alignment horizontal="left" vertical="top"/>
    </xf>
    <xf numFmtId="0" fontId="37" fillId="14" borderId="0"/>
    <xf numFmtId="0" fontId="38" fillId="14" borderId="0">
      <alignment horizontal="left" vertical="top"/>
    </xf>
    <xf numFmtId="168" fontId="38" fillId="14" borderId="0">
      <alignment horizontal="left" vertical="top"/>
    </xf>
    <xf numFmtId="40" fontId="38" fillId="14" borderId="0">
      <alignment horizontal="right" vertical="top"/>
    </xf>
    <xf numFmtId="169" fontId="38" fillId="14" borderId="0">
      <alignment horizontal="left" vertical="top"/>
    </xf>
    <xf numFmtId="0" fontId="40" fillId="14" borderId="13">
      <alignment horizontal="left" vertical="top"/>
    </xf>
    <xf numFmtId="40" fontId="40" fillId="14" borderId="13">
      <alignment horizontal="right" vertical="top"/>
    </xf>
    <xf numFmtId="0" fontId="42" fillId="14" borderId="0">
      <alignment horizontal="left" vertical="top"/>
    </xf>
    <xf numFmtId="44" fontId="23" fillId="0" borderId="0" applyFont="0" applyFill="0" applyBorder="0" applyAlignment="0" applyProtection="0"/>
    <xf numFmtId="40" fontId="42" fillId="14" borderId="0">
      <alignment horizontal="right" vertical="top"/>
    </xf>
    <xf numFmtId="43" fontId="23" fillId="0" borderId="0" applyFont="0" applyFill="0" applyBorder="0" applyAlignment="0" applyProtection="0"/>
    <xf numFmtId="0" fontId="41" fillId="0" borderId="0" applyNumberFormat="0" applyFill="0" applyBorder="0" applyAlignment="0" applyProtection="0"/>
  </cellStyleXfs>
  <cellXfs count="19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4" fontId="15" fillId="11" borderId="4" xfId="0" applyNumberFormat="1" applyFont="1" applyFill="1" applyBorder="1" applyAlignment="1" applyProtection="1">
      <alignment vertical="center" wrapText="1"/>
    </xf>
    <xf numFmtId="0" fontId="0" fillId="0" borderId="0" xfId="0" applyFont="1" applyProtection="1">
      <protection locked="0"/>
    </xf>
    <xf numFmtId="0" fontId="0" fillId="0" borderId="0" xfId="0" applyFont="1" applyBorder="1" applyProtection="1">
      <protection locked="0"/>
    </xf>
    <xf numFmtId="167" fontId="15" fillId="11" borderId="4"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Protection="1">
      <protection locked="0"/>
    </xf>
    <xf numFmtId="167" fontId="15" fillId="11" borderId="3" xfId="0" applyNumberFormat="1" applyFont="1" applyFill="1" applyBorder="1" applyAlignment="1" applyProtection="1">
      <alignment vertical="center"/>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167" fontId="13" fillId="0" borderId="2" xfId="0" applyNumberFormat="1" applyFont="1" applyFill="1" applyBorder="1" applyAlignment="1" applyProtection="1">
      <alignment horizontal="left"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5">
    <cellStyle name="Comma 2" xfId="43" xr:uid="{00000000-0005-0000-0000-000056000000}"/>
    <cellStyle name="Currency" xfId="2" builtinId="4"/>
    <cellStyle name="Currency 2" xfId="41" xr:uid="{00000000-0005-0000-0000-000057000000}"/>
    <cellStyle name="Hyperlink" xfId="1" builtinId="8"/>
    <cellStyle name="Hyperlink 2" xfId="44" xr:uid="{00000000-0005-0000-0000-00005A000000}"/>
    <cellStyle name="Normal" xfId="0" builtinId="0"/>
    <cellStyle name="Normal 2" xfId="3" xr:uid="{00000000-0005-0000-0000-000031000000}"/>
    <cellStyle name="Style 1" xfId="4" xr:uid="{00000000-0005-0000-0000-000001000000}"/>
    <cellStyle name="Style 10" xfId="13" xr:uid="{00000000-0005-0000-0000-00000A000000}"/>
    <cellStyle name="Style 11" xfId="14" xr:uid="{00000000-0005-0000-0000-00000B000000}"/>
    <cellStyle name="Style 12" xfId="15" xr:uid="{00000000-0005-0000-0000-00000C000000}"/>
    <cellStyle name="Style 13" xfId="16" xr:uid="{00000000-0005-0000-0000-00000D000000}"/>
    <cellStyle name="Style 14" xfId="17" xr:uid="{00000000-0005-0000-0000-00000E000000}"/>
    <cellStyle name="Style 15" xfId="18" xr:uid="{00000000-0005-0000-0000-00000F000000}"/>
    <cellStyle name="Style 16" xfId="19" xr:uid="{00000000-0005-0000-0000-000010000000}"/>
    <cellStyle name="Style 17" xfId="20" xr:uid="{00000000-0005-0000-0000-000011000000}"/>
    <cellStyle name="Style 18" xfId="21" xr:uid="{00000000-0005-0000-0000-000012000000}"/>
    <cellStyle name="Style 19" xfId="22" xr:uid="{00000000-0005-0000-0000-000013000000}"/>
    <cellStyle name="Style 2" xfId="5" xr:uid="{00000000-0005-0000-0000-000002000000}"/>
    <cellStyle name="Style 20" xfId="23" xr:uid="{00000000-0005-0000-0000-000014000000}"/>
    <cellStyle name="Style 21" xfId="24" xr:uid="{00000000-0005-0000-0000-000015000000}"/>
    <cellStyle name="Style 22" xfId="25" xr:uid="{00000000-0005-0000-0000-000016000000}"/>
    <cellStyle name="Style 23" xfId="26" xr:uid="{00000000-0005-0000-0000-000017000000}"/>
    <cellStyle name="Style 24" xfId="27" xr:uid="{00000000-0005-0000-0000-000018000000}"/>
    <cellStyle name="Style 25" xfId="28" xr:uid="{00000000-0005-0000-0000-000019000000}"/>
    <cellStyle name="Style 26" xfId="29" xr:uid="{00000000-0005-0000-0000-00001A000000}"/>
    <cellStyle name="Style 27" xfId="30" xr:uid="{00000000-0005-0000-0000-00001B000000}"/>
    <cellStyle name="Style 28" xfId="31" xr:uid="{00000000-0005-0000-0000-00001C000000}"/>
    <cellStyle name="Style 29" xfId="32" xr:uid="{00000000-0005-0000-0000-00001D000000}"/>
    <cellStyle name="Style 3" xfId="6" xr:uid="{00000000-0005-0000-0000-000003000000}"/>
    <cellStyle name="Style 30" xfId="33" xr:uid="{00000000-0005-0000-0000-00001E000000}"/>
    <cellStyle name="Style 31" xfId="34" xr:uid="{00000000-0005-0000-0000-00001F000000}"/>
    <cellStyle name="Style 31 2" xfId="40" xr:uid="{00000000-0005-0000-0000-000004000000}"/>
    <cellStyle name="Style 32" xfId="35" xr:uid="{00000000-0005-0000-0000-000020000000}"/>
    <cellStyle name="Style 33" xfId="36" xr:uid="{00000000-0005-0000-0000-000021000000}"/>
    <cellStyle name="Style 33 2" xfId="42" xr:uid="{00000000-0005-0000-0000-000005000000}"/>
    <cellStyle name="Style 34" xfId="37" xr:uid="{00000000-0005-0000-0000-000022000000}"/>
    <cellStyle name="Style 35" xfId="38" xr:uid="{00000000-0005-0000-0000-000023000000}"/>
    <cellStyle name="Style 36" xfId="39" xr:uid="{00000000-0005-0000-0000-000024000000}"/>
    <cellStyle name="Style 4" xfId="7" xr:uid="{00000000-0005-0000-0000-000004000000}"/>
    <cellStyle name="Style 5" xfId="8" xr:uid="{00000000-0005-0000-0000-000005000000}"/>
    <cellStyle name="Style 6" xfId="9" xr:uid="{00000000-0005-0000-0000-000006000000}"/>
    <cellStyle name="Style 7" xfId="10" xr:uid="{00000000-0005-0000-0000-000007000000}"/>
    <cellStyle name="Style 8" xfId="11" xr:uid="{00000000-0005-0000-0000-000008000000}"/>
    <cellStyle name="Style 9" xfId="12" xr:uid="{00000000-0005-0000-0000-00000900000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CC"/>
      <color rgb="FFCCFF66"/>
      <color rgb="FFFF9900"/>
      <color rgb="FF99FF99"/>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CE%20Gifts%20Benefits%20%20Expenses%20Disclosure%20Workbook%202019_20%20tha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aron/AppData/Roaming/Microsoft/Excel/Copy%20of%20CE%20Gifts%20Benefits%20%20Expenses%20Disclosure%20Workbook%202019_20%20thai%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nd sign-of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Sheet1"/>
      <sheetName val="Hospitality"/>
      <sheetName val="All other expenses"/>
      <sheetName val="Gifts and benefi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9" sqref="A29"/>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70" zoomScaleNormal="7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9" t="s">
        <v>51</v>
      </c>
      <c r="B1" s="179"/>
      <c r="C1" s="179"/>
      <c r="D1" s="179"/>
      <c r="E1" s="179"/>
      <c r="F1" s="179"/>
      <c r="G1" s="46"/>
      <c r="H1" s="46"/>
      <c r="I1" s="46"/>
      <c r="J1" s="46"/>
      <c r="K1" s="46"/>
    </row>
    <row r="2" spans="1:11" ht="21" customHeight="1" x14ac:dyDescent="0.2">
      <c r="A2" s="4" t="s">
        <v>52</v>
      </c>
      <c r="B2" s="180" t="s">
        <v>169</v>
      </c>
      <c r="C2" s="180"/>
      <c r="D2" s="180"/>
      <c r="E2" s="180"/>
      <c r="F2" s="180"/>
      <c r="G2" s="46"/>
      <c r="H2" s="46"/>
      <c r="I2" s="46"/>
      <c r="J2" s="46"/>
      <c r="K2" s="46"/>
    </row>
    <row r="3" spans="1:11" ht="21" customHeight="1" x14ac:dyDescent="0.2">
      <c r="A3" s="4" t="s">
        <v>53</v>
      </c>
      <c r="B3" s="180" t="s">
        <v>170</v>
      </c>
      <c r="C3" s="180"/>
      <c r="D3" s="180"/>
      <c r="E3" s="180"/>
      <c r="F3" s="180"/>
      <c r="G3" s="46"/>
      <c r="H3" s="46"/>
      <c r="I3" s="46"/>
      <c r="J3" s="46"/>
      <c r="K3" s="46"/>
    </row>
    <row r="4" spans="1:11" ht="21" customHeight="1" x14ac:dyDescent="0.2">
      <c r="A4" s="4" t="s">
        <v>54</v>
      </c>
      <c r="B4" s="181">
        <v>43647</v>
      </c>
      <c r="C4" s="181"/>
      <c r="D4" s="181"/>
      <c r="E4" s="181"/>
      <c r="F4" s="181"/>
      <c r="G4" s="46"/>
      <c r="H4" s="46"/>
      <c r="I4" s="46"/>
      <c r="J4" s="46"/>
      <c r="K4" s="46"/>
    </row>
    <row r="5" spans="1:11" ht="21" customHeight="1" x14ac:dyDescent="0.2">
      <c r="A5" s="4" t="s">
        <v>55</v>
      </c>
      <c r="B5" s="181">
        <v>44012</v>
      </c>
      <c r="C5" s="181"/>
      <c r="D5" s="181"/>
      <c r="E5" s="181"/>
      <c r="F5" s="181"/>
      <c r="G5" s="46"/>
      <c r="H5" s="46"/>
      <c r="I5" s="46"/>
      <c r="J5" s="46"/>
      <c r="K5" s="46"/>
    </row>
    <row r="6" spans="1:11" ht="21" customHeight="1" x14ac:dyDescent="0.2">
      <c r="A6" s="4" t="s">
        <v>56</v>
      </c>
      <c r="B6" s="178" t="str">
        <f>IF(AND(Travel!B7&lt;&gt;A30,Hospitality!B7&lt;&gt;A30,'All other expenses'!B7&lt;&gt;A30,'Gifts and benefits'!B7&lt;&gt;A30),A31,IF(AND(Travel!B7=A30,Hospitality!B7=A30,'All other expenses'!B7=A30,'Gifts and benefits'!B7=A30),A33,A32))</f>
        <v>Data and totals checked on all sheets</v>
      </c>
      <c r="C6" s="178"/>
      <c r="D6" s="178"/>
      <c r="E6" s="178"/>
      <c r="F6" s="178"/>
      <c r="G6" s="34"/>
      <c r="H6" s="46"/>
      <c r="I6" s="46"/>
      <c r="J6" s="46"/>
      <c r="K6" s="46"/>
    </row>
    <row r="7" spans="1:11" ht="21" customHeight="1" x14ac:dyDescent="0.2">
      <c r="A7" s="4" t="s">
        <v>57</v>
      </c>
      <c r="B7" s="177" t="s">
        <v>89</v>
      </c>
      <c r="C7" s="177"/>
      <c r="D7" s="177"/>
      <c r="E7" s="177"/>
      <c r="F7" s="177"/>
      <c r="G7" s="34"/>
      <c r="H7" s="46"/>
      <c r="I7" s="46"/>
      <c r="J7" s="46"/>
      <c r="K7" s="46"/>
    </row>
    <row r="8" spans="1:11" ht="21" customHeight="1" x14ac:dyDescent="0.2">
      <c r="A8" s="4" t="s">
        <v>59</v>
      </c>
      <c r="B8" s="177" t="s">
        <v>211</v>
      </c>
      <c r="C8" s="177"/>
      <c r="D8" s="177"/>
      <c r="E8" s="177"/>
      <c r="F8" s="177"/>
      <c r="G8" s="34"/>
      <c r="H8" s="46"/>
      <c r="I8" s="46"/>
      <c r="J8" s="46"/>
      <c r="K8" s="46"/>
    </row>
    <row r="9" spans="1:11" ht="66.75" customHeight="1" x14ac:dyDescent="0.2">
      <c r="A9" s="176" t="s">
        <v>60</v>
      </c>
      <c r="B9" s="176"/>
      <c r="C9" s="176"/>
      <c r="D9" s="176"/>
      <c r="E9" s="176"/>
      <c r="F9" s="176"/>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6292.0056521739134</v>
      </c>
      <c r="C11" s="102" t="str">
        <f>IF(Travel!B6="",A34,Travel!B6)</f>
        <v>Figures exclude GST</v>
      </c>
      <c r="D11" s="8"/>
      <c r="E11" s="10" t="s">
        <v>66</v>
      </c>
      <c r="F11" s="56">
        <f>'Gifts and benefits'!C17</f>
        <v>0</v>
      </c>
      <c r="G11" s="47"/>
      <c r="H11" s="47"/>
      <c r="I11" s="47"/>
      <c r="J11" s="47"/>
      <c r="K11" s="47"/>
    </row>
    <row r="12" spans="1:11" ht="27.75" customHeight="1" x14ac:dyDescent="0.2">
      <c r="A12" s="10" t="s">
        <v>24</v>
      </c>
      <c r="B12" s="94">
        <f>Hospitality!B22</f>
        <v>255.22000000000003</v>
      </c>
      <c r="C12" s="102" t="str">
        <f>IF(Hospitality!B6="",A34,Hospitality!B6)</f>
        <v>Figures exclude GST</v>
      </c>
      <c r="D12" s="8"/>
      <c r="E12" s="10" t="s">
        <v>67</v>
      </c>
      <c r="F12" s="56">
        <f>'Gifts and benefits'!C18</f>
        <v>0</v>
      </c>
      <c r="G12" s="47"/>
      <c r="H12" s="47"/>
      <c r="I12" s="47"/>
      <c r="J12" s="47"/>
      <c r="K12" s="47"/>
    </row>
    <row r="13" spans="1:11" ht="27.75" customHeight="1" x14ac:dyDescent="0.2">
      <c r="A13" s="10" t="s">
        <v>68</v>
      </c>
      <c r="B13" s="94">
        <f>'All other expenses'!B67</f>
        <v>2873.744347826088</v>
      </c>
      <c r="C13" s="102" t="str">
        <f>IF('All other expenses'!B6="",A34,'All other expenses'!B6)</f>
        <v>Figures exclude GST</v>
      </c>
      <c r="D13" s="8"/>
      <c r="E13" s="10" t="s">
        <v>69</v>
      </c>
      <c r="F13" s="56">
        <f>'Gifts and benefits'!C19</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Travel!B76</f>
        <v>6052.7000000000007</v>
      </c>
      <c r="C16" s="104" t="str">
        <f>C11</f>
        <v>Figures exclude GST</v>
      </c>
      <c r="D16" s="59"/>
      <c r="E16" s="8"/>
      <c r="F16" s="60"/>
      <c r="G16" s="46"/>
      <c r="H16" s="46"/>
      <c r="I16" s="46"/>
      <c r="J16" s="46"/>
      <c r="K16" s="46"/>
    </row>
    <row r="17" spans="1:11" ht="27.75" customHeight="1" x14ac:dyDescent="0.2">
      <c r="A17" s="11" t="s">
        <v>72</v>
      </c>
      <c r="B17" s="96">
        <f>Travel!B105</f>
        <v>239.30565217391302</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COUNT(Travel!B26:B75)</f>
        <v>47</v>
      </c>
      <c r="C56" s="111"/>
      <c r="D56" s="111">
        <f>COUNTIF(Travel!D26:D75,"*")</f>
        <v>47</v>
      </c>
      <c r="E56" s="112"/>
      <c r="F56" s="112" t="b">
        <f>MIN(B56,D56)=MAX(B56,D56)</f>
        <v>1</v>
      </c>
    </row>
    <row r="57" spans="1:11" hidden="1" x14ac:dyDescent="0.2">
      <c r="A57" s="122"/>
      <c r="B57" s="111">
        <f>COUNT(Travel!B80:B104)</f>
        <v>21</v>
      </c>
      <c r="C57" s="111"/>
      <c r="D57" s="111">
        <f>COUNTIF(Travel!D80:D104,"*")</f>
        <v>21</v>
      </c>
      <c r="E57" s="112"/>
      <c r="F57" s="112" t="b">
        <f>MIN(B57,D57)=MAX(B57,D57)</f>
        <v>1</v>
      </c>
    </row>
    <row r="58" spans="1:11" hidden="1" x14ac:dyDescent="0.2">
      <c r="A58" s="123" t="s">
        <v>106</v>
      </c>
      <c r="B58" s="113">
        <f>COUNT(Hospitality!B11:B21)</f>
        <v>6</v>
      </c>
      <c r="C58" s="113"/>
      <c r="D58" s="113">
        <f>COUNTIF(Hospitality!D11:D21,"*")</f>
        <v>6</v>
      </c>
      <c r="E58" s="114"/>
      <c r="F58" s="114" t="b">
        <f>MIN(B58,D58)=MAX(B58,D58)</f>
        <v>1</v>
      </c>
    </row>
    <row r="59" spans="1:11" hidden="1" x14ac:dyDescent="0.2">
      <c r="A59" s="124" t="s">
        <v>107</v>
      </c>
      <c r="B59" s="112">
        <f>COUNT('All other expenses'!B11:B66)</f>
        <v>52</v>
      </c>
      <c r="C59" s="112"/>
      <c r="D59" s="112">
        <f>COUNTIF('All other expenses'!D11:D66,"*")</f>
        <v>52</v>
      </c>
      <c r="E59" s="112"/>
      <c r="F59" s="112" t="b">
        <f>MIN(B59,D59)=MAX(B59,D59)</f>
        <v>1</v>
      </c>
    </row>
    <row r="60" spans="1:11" hidden="1" x14ac:dyDescent="0.2">
      <c r="A60" s="123" t="s">
        <v>108</v>
      </c>
      <c r="B60" s="113">
        <f>COUNTIF('Gifts and benefits'!B11:B16,"*")</f>
        <v>1</v>
      </c>
      <c r="C60" s="113">
        <f>COUNTIF('Gifts and benefits'!C11:C16,"*")</f>
        <v>0</v>
      </c>
      <c r="D60" s="113"/>
      <c r="E60" s="113">
        <f>COUNTA('Gifts and benefits'!E11:E16)</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4"/>
  <sheetViews>
    <sheetView zoomScaleNormal="100" workbookViewId="0">
      <selection activeCell="B4" sqref="B4:E4"/>
    </sheetView>
  </sheetViews>
  <sheetFormatPr defaultColWidth="0" defaultRowHeight="12.75" zeroHeight="1" x14ac:dyDescent="0.2"/>
  <cols>
    <col min="1" max="1" width="35.7109375" style="16" customWidth="1"/>
    <col min="2" max="2" width="14.140625" style="16" customWidth="1"/>
    <col min="3" max="3" width="57.85546875" style="16" bestFit="1" customWidth="1"/>
    <col min="4" max="4" width="17.140625"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9" t="s">
        <v>109</v>
      </c>
      <c r="B1" s="179"/>
      <c r="C1" s="179"/>
      <c r="D1" s="179"/>
      <c r="E1" s="179"/>
      <c r="F1" s="46"/>
    </row>
    <row r="2" spans="1:6" ht="21" customHeight="1" x14ac:dyDescent="0.2">
      <c r="A2" s="4" t="s">
        <v>52</v>
      </c>
      <c r="B2" s="185" t="str">
        <f>'Summary and sign-off'!B2:F2</f>
        <v>Te Taura Whiri i te Reo Māori</v>
      </c>
      <c r="C2" s="185"/>
      <c r="D2" s="185"/>
      <c r="E2" s="185"/>
      <c r="F2" s="46"/>
    </row>
    <row r="3" spans="1:6" ht="21" customHeight="1" x14ac:dyDescent="0.2">
      <c r="A3" s="4" t="s">
        <v>110</v>
      </c>
      <c r="B3" s="182" t="str">
        <f>'Summary and sign-off'!B3:F3</f>
        <v>Ngahiwi Apanui</v>
      </c>
      <c r="C3" s="182"/>
      <c r="D3" s="182"/>
      <c r="E3" s="182"/>
      <c r="F3" s="46"/>
    </row>
    <row r="4" spans="1:6" ht="21" customHeight="1" x14ac:dyDescent="0.2">
      <c r="A4" s="4" t="s">
        <v>111</v>
      </c>
      <c r="B4" s="182">
        <f>'Summary and sign-off'!B4:F4</f>
        <v>43647</v>
      </c>
      <c r="C4" s="182"/>
      <c r="D4" s="182"/>
      <c r="E4" s="182"/>
      <c r="F4" s="46"/>
    </row>
    <row r="5" spans="1:6" ht="21" customHeight="1" x14ac:dyDescent="0.2">
      <c r="A5" s="4" t="s">
        <v>112</v>
      </c>
      <c r="B5" s="182">
        <f>'Summary and sign-off'!B5:F5</f>
        <v>44012</v>
      </c>
      <c r="C5" s="182"/>
      <c r="D5" s="182"/>
      <c r="E5" s="182"/>
      <c r="F5" s="46"/>
    </row>
    <row r="6" spans="1:6" ht="21" customHeight="1" x14ac:dyDescent="0.2">
      <c r="A6" s="4" t="s">
        <v>113</v>
      </c>
      <c r="B6" s="177" t="s">
        <v>81</v>
      </c>
      <c r="C6" s="177"/>
      <c r="D6" s="177"/>
      <c r="E6" s="177"/>
      <c r="F6" s="46"/>
    </row>
    <row r="7" spans="1:6" ht="21" customHeight="1" x14ac:dyDescent="0.2">
      <c r="A7" s="4" t="s">
        <v>56</v>
      </c>
      <c r="B7" s="177" t="s">
        <v>83</v>
      </c>
      <c r="C7" s="177"/>
      <c r="D7" s="177"/>
      <c r="E7" s="177"/>
      <c r="F7" s="46"/>
    </row>
    <row r="8" spans="1:6" ht="36" customHeight="1" x14ac:dyDescent="0.2">
      <c r="A8" s="186" t="s">
        <v>114</v>
      </c>
      <c r="B8" s="187"/>
      <c r="C8" s="187"/>
      <c r="D8" s="187"/>
      <c r="E8" s="187"/>
      <c r="F8" s="22"/>
    </row>
    <row r="9" spans="1:6" ht="36" customHeight="1" x14ac:dyDescent="0.2">
      <c r="A9" s="188" t="s">
        <v>115</v>
      </c>
      <c r="B9" s="189"/>
      <c r="C9" s="189"/>
      <c r="D9" s="189"/>
      <c r="E9" s="189"/>
      <c r="F9" s="22"/>
    </row>
    <row r="10" spans="1:6" ht="24.75" customHeight="1" x14ac:dyDescent="0.2">
      <c r="A10" s="184" t="s">
        <v>116</v>
      </c>
      <c r="B10" s="190"/>
      <c r="C10" s="184"/>
      <c r="D10" s="184"/>
      <c r="E10" s="184"/>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188</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3" t="str">
        <f>IF('Summary and sign-off'!F55='Summary and sign-off'!F54,'Summary and sign-off'!A51,'Summary and sign-off'!A50)</f>
        <v>Check - each entry provides sufficient information</v>
      </c>
      <c r="E22" s="183"/>
      <c r="F22" s="46"/>
    </row>
    <row r="23" spans="1:6" ht="10.5" customHeight="1" x14ac:dyDescent="0.2">
      <c r="A23" s="27"/>
      <c r="B23" s="22"/>
      <c r="C23" s="27"/>
      <c r="D23" s="27"/>
      <c r="E23" s="27"/>
      <c r="F23" s="27"/>
    </row>
    <row r="24" spans="1:6" ht="24.75" customHeight="1" x14ac:dyDescent="0.2">
      <c r="A24" s="184" t="s">
        <v>123</v>
      </c>
      <c r="B24" s="184"/>
      <c r="C24" s="184"/>
      <c r="D24" s="184"/>
      <c r="E24" s="184"/>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43711</v>
      </c>
      <c r="B27" s="158">
        <v>53.09</v>
      </c>
      <c r="C27" s="159" t="s">
        <v>205</v>
      </c>
      <c r="D27" s="159" t="s">
        <v>172</v>
      </c>
      <c r="E27" s="160" t="s">
        <v>176</v>
      </c>
      <c r="F27" s="1"/>
    </row>
    <row r="28" spans="1:6" s="87" customFormat="1" x14ac:dyDescent="0.2">
      <c r="A28" s="157">
        <v>43711</v>
      </c>
      <c r="B28" s="158">
        <v>539.82000000000005</v>
      </c>
      <c r="C28" s="159" t="s">
        <v>171</v>
      </c>
      <c r="D28" s="159" t="s">
        <v>173</v>
      </c>
      <c r="E28" s="160" t="s">
        <v>175</v>
      </c>
      <c r="F28" s="1"/>
    </row>
    <row r="29" spans="1:6" s="87" customFormat="1" x14ac:dyDescent="0.2">
      <c r="A29" s="157">
        <v>43711</v>
      </c>
      <c r="B29" s="169">
        <v>617.25</v>
      </c>
      <c r="C29" s="159" t="s">
        <v>171</v>
      </c>
      <c r="D29" s="159" t="s">
        <v>174</v>
      </c>
      <c r="E29" s="160" t="s">
        <v>175</v>
      </c>
      <c r="F29" s="1"/>
    </row>
    <row r="30" spans="1:6" s="174" customFormat="1" x14ac:dyDescent="0.2">
      <c r="A30" s="157">
        <v>43711</v>
      </c>
      <c r="B30" s="169">
        <v>9.57</v>
      </c>
      <c r="C30" s="159" t="s">
        <v>171</v>
      </c>
      <c r="D30" s="159" t="s">
        <v>195</v>
      </c>
      <c r="E30" s="160" t="s">
        <v>175</v>
      </c>
      <c r="F30" s="173"/>
    </row>
    <row r="31" spans="1:6" s="174" customFormat="1" x14ac:dyDescent="0.2">
      <c r="A31" s="157">
        <v>43711</v>
      </c>
      <c r="B31" s="169">
        <v>49.27</v>
      </c>
      <c r="C31" s="159" t="s">
        <v>171</v>
      </c>
      <c r="D31" s="159" t="s">
        <v>195</v>
      </c>
      <c r="E31" s="160" t="s">
        <v>175</v>
      </c>
      <c r="F31" s="173"/>
    </row>
    <row r="32" spans="1:6" s="174" customFormat="1" x14ac:dyDescent="0.2">
      <c r="A32" s="157">
        <v>43711</v>
      </c>
      <c r="B32" s="169">
        <v>59.57</v>
      </c>
      <c r="C32" s="159" t="s">
        <v>171</v>
      </c>
      <c r="D32" s="159" t="s">
        <v>195</v>
      </c>
      <c r="E32" s="160" t="s">
        <v>175</v>
      </c>
      <c r="F32" s="173"/>
    </row>
    <row r="33" spans="1:6" s="174" customFormat="1" x14ac:dyDescent="0.2">
      <c r="A33" s="157">
        <v>43712</v>
      </c>
      <c r="B33" s="169">
        <v>28.78</v>
      </c>
      <c r="C33" s="159" t="s">
        <v>171</v>
      </c>
      <c r="D33" s="159" t="s">
        <v>195</v>
      </c>
      <c r="E33" s="160" t="s">
        <v>175</v>
      </c>
      <c r="F33" s="173"/>
    </row>
    <row r="34" spans="1:6" s="174" customFormat="1" x14ac:dyDescent="0.2">
      <c r="A34" s="157">
        <v>43712</v>
      </c>
      <c r="B34" s="169">
        <v>17.37</v>
      </c>
      <c r="C34" s="159" t="s">
        <v>171</v>
      </c>
      <c r="D34" s="159" t="s">
        <v>195</v>
      </c>
      <c r="E34" s="160" t="s">
        <v>204</v>
      </c>
      <c r="F34" s="173"/>
    </row>
    <row r="35" spans="1:6" s="87" customFormat="1" x14ac:dyDescent="0.2">
      <c r="A35" s="157">
        <v>43712</v>
      </c>
      <c r="B35" s="169">
        <v>47.73</v>
      </c>
      <c r="C35" s="159" t="s">
        <v>171</v>
      </c>
      <c r="D35" s="159" t="s">
        <v>172</v>
      </c>
      <c r="E35" s="160" t="s">
        <v>176</v>
      </c>
      <c r="F35" s="1"/>
    </row>
    <row r="36" spans="1:6" s="87" customFormat="1" x14ac:dyDescent="0.2">
      <c r="A36" s="157">
        <v>43720</v>
      </c>
      <c r="B36" s="158">
        <v>36.630000000000003</v>
      </c>
      <c r="C36" s="159" t="s">
        <v>177</v>
      </c>
      <c r="D36" s="159" t="s">
        <v>172</v>
      </c>
      <c r="E36" s="160" t="s">
        <v>176</v>
      </c>
      <c r="F36" s="1"/>
    </row>
    <row r="37" spans="1:6" s="87" customFormat="1" x14ac:dyDescent="0.2">
      <c r="A37" s="157">
        <v>43720</v>
      </c>
      <c r="B37" s="158">
        <v>518.95000000000005</v>
      </c>
      <c r="C37" s="159" t="s">
        <v>177</v>
      </c>
      <c r="D37" s="159" t="s">
        <v>173</v>
      </c>
      <c r="E37" s="160" t="s">
        <v>178</v>
      </c>
      <c r="F37" s="1"/>
    </row>
    <row r="38" spans="1:6" s="87" customFormat="1" x14ac:dyDescent="0.2">
      <c r="A38" s="157">
        <v>43720</v>
      </c>
      <c r="B38" s="158">
        <v>52.23</v>
      </c>
      <c r="C38" s="159" t="s">
        <v>177</v>
      </c>
      <c r="D38" s="159" t="s">
        <v>172</v>
      </c>
      <c r="E38" s="160" t="s">
        <v>178</v>
      </c>
      <c r="F38" s="1"/>
    </row>
    <row r="39" spans="1:6" s="174" customFormat="1" x14ac:dyDescent="0.2">
      <c r="A39" s="157">
        <v>43720</v>
      </c>
      <c r="B39" s="158">
        <v>5.57</v>
      </c>
      <c r="C39" s="159" t="s">
        <v>177</v>
      </c>
      <c r="D39" s="159" t="s">
        <v>195</v>
      </c>
      <c r="E39" s="160" t="s">
        <v>178</v>
      </c>
      <c r="F39" s="173"/>
    </row>
    <row r="40" spans="1:6" s="174" customFormat="1" x14ac:dyDescent="0.2">
      <c r="A40" s="157">
        <v>43721</v>
      </c>
      <c r="B40" s="158">
        <v>13.22</v>
      </c>
      <c r="C40" s="159" t="s">
        <v>179</v>
      </c>
      <c r="D40" s="159" t="s">
        <v>195</v>
      </c>
      <c r="E40" s="160" t="s">
        <v>178</v>
      </c>
      <c r="F40" s="173"/>
    </row>
    <row r="41" spans="1:6" s="87" customFormat="1" x14ac:dyDescent="0.2">
      <c r="A41" s="157">
        <v>43721</v>
      </c>
      <c r="B41" s="158">
        <v>48.88</v>
      </c>
      <c r="C41" s="159" t="s">
        <v>179</v>
      </c>
      <c r="D41" s="159" t="s">
        <v>172</v>
      </c>
      <c r="E41" s="160" t="s">
        <v>176</v>
      </c>
      <c r="F41" s="1"/>
    </row>
    <row r="42" spans="1:6" s="87" customFormat="1" x14ac:dyDescent="0.2">
      <c r="A42" s="157">
        <v>43721</v>
      </c>
      <c r="B42" s="158">
        <v>527.65</v>
      </c>
      <c r="C42" s="159" t="s">
        <v>179</v>
      </c>
      <c r="D42" s="159" t="s">
        <v>173</v>
      </c>
      <c r="E42" s="160" t="s">
        <v>180</v>
      </c>
      <c r="F42" s="1"/>
    </row>
    <row r="43" spans="1:6" s="87" customFormat="1" x14ac:dyDescent="0.2">
      <c r="A43" s="157">
        <v>43721</v>
      </c>
      <c r="B43" s="158">
        <v>29.57</v>
      </c>
      <c r="C43" s="159" t="s">
        <v>179</v>
      </c>
      <c r="D43" s="159" t="s">
        <v>181</v>
      </c>
      <c r="E43" s="160" t="s">
        <v>180</v>
      </c>
      <c r="F43" s="1"/>
    </row>
    <row r="44" spans="1:6" s="87" customFormat="1" x14ac:dyDescent="0.2">
      <c r="A44" s="157">
        <v>43721</v>
      </c>
      <c r="B44" s="158">
        <v>118.48</v>
      </c>
      <c r="C44" s="159" t="s">
        <v>179</v>
      </c>
      <c r="D44" s="159" t="s">
        <v>174</v>
      </c>
      <c r="E44" s="160" t="s">
        <v>180</v>
      </c>
      <c r="F44" s="1"/>
    </row>
    <row r="45" spans="1:6" s="87" customFormat="1" x14ac:dyDescent="0.2">
      <c r="A45" s="157">
        <v>43721</v>
      </c>
      <c r="B45" s="158">
        <v>47.83</v>
      </c>
      <c r="C45" s="159" t="s">
        <v>179</v>
      </c>
      <c r="D45" s="159" t="s">
        <v>172</v>
      </c>
      <c r="E45" s="160" t="s">
        <v>180</v>
      </c>
      <c r="F45" s="1"/>
    </row>
    <row r="46" spans="1:6" s="87" customFormat="1" x14ac:dyDescent="0.2">
      <c r="A46" s="157">
        <v>43742</v>
      </c>
      <c r="B46" s="158">
        <v>51.94</v>
      </c>
      <c r="C46" s="159" t="s">
        <v>208</v>
      </c>
      <c r="D46" s="159" t="s">
        <v>172</v>
      </c>
      <c r="E46" s="160" t="s">
        <v>176</v>
      </c>
      <c r="F46" s="1"/>
    </row>
    <row r="47" spans="1:6" s="87" customFormat="1" x14ac:dyDescent="0.2">
      <c r="A47" s="157">
        <v>43742</v>
      </c>
      <c r="B47" s="158">
        <v>56.82</v>
      </c>
      <c r="C47" s="159" t="s">
        <v>208</v>
      </c>
      <c r="D47" s="159" t="s">
        <v>172</v>
      </c>
      <c r="E47" s="160" t="s">
        <v>178</v>
      </c>
      <c r="F47" s="1"/>
    </row>
    <row r="48" spans="1:6" s="87" customFormat="1" x14ac:dyDescent="0.2">
      <c r="A48" s="157">
        <v>43743</v>
      </c>
      <c r="B48" s="158">
        <v>72.89</v>
      </c>
      <c r="C48" s="159" t="s">
        <v>208</v>
      </c>
      <c r="D48" s="159" t="s">
        <v>172</v>
      </c>
      <c r="E48" s="160" t="s">
        <v>178</v>
      </c>
      <c r="F48" s="1"/>
    </row>
    <row r="49" spans="1:6" s="87" customFormat="1" x14ac:dyDescent="0.2">
      <c r="A49" s="157">
        <v>43743</v>
      </c>
      <c r="B49" s="158">
        <v>14.35</v>
      </c>
      <c r="C49" s="159" t="s">
        <v>208</v>
      </c>
      <c r="D49" s="159" t="s">
        <v>172</v>
      </c>
      <c r="E49" s="160" t="s">
        <v>178</v>
      </c>
      <c r="F49" s="1"/>
    </row>
    <row r="50" spans="1:6" s="87" customFormat="1" x14ac:dyDescent="0.2">
      <c r="A50" s="157">
        <v>43743</v>
      </c>
      <c r="B50" s="158">
        <v>44.29</v>
      </c>
      <c r="C50" s="159" t="s">
        <v>208</v>
      </c>
      <c r="D50" s="159" t="s">
        <v>172</v>
      </c>
      <c r="E50" s="160" t="s">
        <v>176</v>
      </c>
      <c r="F50" s="1"/>
    </row>
    <row r="51" spans="1:6" s="87" customFormat="1" x14ac:dyDescent="0.2">
      <c r="A51" s="157">
        <v>43762</v>
      </c>
      <c r="B51" s="158">
        <v>36.83</v>
      </c>
      <c r="C51" s="159" t="s">
        <v>182</v>
      </c>
      <c r="D51" s="159" t="s">
        <v>172</v>
      </c>
      <c r="E51" s="160" t="s">
        <v>176</v>
      </c>
      <c r="F51" s="1"/>
    </row>
    <row r="52" spans="1:6" s="87" customFormat="1" x14ac:dyDescent="0.2">
      <c r="A52" s="157">
        <v>43762</v>
      </c>
      <c r="B52" s="158">
        <v>316.33999999999997</v>
      </c>
      <c r="C52" s="159" t="s">
        <v>182</v>
      </c>
      <c r="D52" s="159" t="s">
        <v>173</v>
      </c>
      <c r="E52" s="160" t="s">
        <v>178</v>
      </c>
      <c r="F52" s="1"/>
    </row>
    <row r="53" spans="1:6" s="87" customFormat="1" x14ac:dyDescent="0.2">
      <c r="A53" s="157">
        <v>43762</v>
      </c>
      <c r="B53" s="158">
        <v>213.04</v>
      </c>
      <c r="C53" s="159" t="s">
        <v>182</v>
      </c>
      <c r="D53" s="159" t="s">
        <v>183</v>
      </c>
      <c r="E53" s="160" t="s">
        <v>178</v>
      </c>
      <c r="F53" s="1"/>
    </row>
    <row r="54" spans="1:6" s="87" customFormat="1" x14ac:dyDescent="0.2">
      <c r="A54" s="157">
        <v>43762</v>
      </c>
      <c r="B54" s="158">
        <v>46</v>
      </c>
      <c r="C54" s="159" t="s">
        <v>182</v>
      </c>
      <c r="D54" s="159" t="s">
        <v>184</v>
      </c>
      <c r="E54" s="160" t="s">
        <v>178</v>
      </c>
      <c r="F54" s="1"/>
    </row>
    <row r="55" spans="1:6" s="174" customFormat="1" x14ac:dyDescent="0.2">
      <c r="A55" s="157">
        <v>43762</v>
      </c>
      <c r="B55" s="158">
        <v>6.61</v>
      </c>
      <c r="C55" s="159" t="s">
        <v>182</v>
      </c>
      <c r="D55" s="159" t="s">
        <v>195</v>
      </c>
      <c r="E55" s="160" t="s">
        <v>178</v>
      </c>
      <c r="F55" s="173"/>
    </row>
    <row r="56" spans="1:6" s="87" customFormat="1" x14ac:dyDescent="0.2">
      <c r="A56" s="157">
        <v>43762</v>
      </c>
      <c r="B56" s="158">
        <v>75.37</v>
      </c>
      <c r="C56" s="159" t="s">
        <v>182</v>
      </c>
      <c r="D56" s="159" t="s">
        <v>172</v>
      </c>
      <c r="E56" s="160" t="s">
        <v>178</v>
      </c>
      <c r="F56" s="1"/>
    </row>
    <row r="57" spans="1:6" s="87" customFormat="1" x14ac:dyDescent="0.2">
      <c r="A57" s="157">
        <v>43762</v>
      </c>
      <c r="B57" s="158">
        <v>35.01</v>
      </c>
      <c r="C57" s="159" t="s">
        <v>182</v>
      </c>
      <c r="D57" s="159" t="s">
        <v>172</v>
      </c>
      <c r="E57" s="160" t="s">
        <v>178</v>
      </c>
      <c r="F57" s="1"/>
    </row>
    <row r="58" spans="1:6" s="87" customFormat="1" x14ac:dyDescent="0.2">
      <c r="A58" s="157">
        <v>43762</v>
      </c>
      <c r="B58" s="158">
        <v>36.83</v>
      </c>
      <c r="C58" s="159" t="s">
        <v>182</v>
      </c>
      <c r="D58" s="159" t="s">
        <v>172</v>
      </c>
      <c r="E58" s="160" t="s">
        <v>178</v>
      </c>
      <c r="F58" s="1"/>
    </row>
    <row r="59" spans="1:6" s="87" customFormat="1" x14ac:dyDescent="0.2">
      <c r="A59" s="157">
        <v>43763</v>
      </c>
      <c r="B59" s="158">
        <v>66.77</v>
      </c>
      <c r="C59" s="159" t="s">
        <v>182</v>
      </c>
      <c r="D59" s="159" t="s">
        <v>172</v>
      </c>
      <c r="E59" s="160" t="s">
        <v>178</v>
      </c>
      <c r="F59" s="1"/>
    </row>
    <row r="60" spans="1:6" s="174" customFormat="1" x14ac:dyDescent="0.2">
      <c r="A60" s="157">
        <v>43762</v>
      </c>
      <c r="B60" s="158">
        <v>61.13</v>
      </c>
      <c r="C60" s="159" t="s">
        <v>182</v>
      </c>
      <c r="D60" s="159" t="s">
        <v>195</v>
      </c>
      <c r="E60" s="160" t="s">
        <v>178</v>
      </c>
      <c r="F60" s="173"/>
    </row>
    <row r="61" spans="1:6" s="87" customFormat="1" x14ac:dyDescent="0.2">
      <c r="A61" s="157">
        <v>43763</v>
      </c>
      <c r="B61" s="158">
        <v>84.75</v>
      </c>
      <c r="C61" s="159" t="s">
        <v>182</v>
      </c>
      <c r="D61" s="159" t="s">
        <v>172</v>
      </c>
      <c r="E61" s="160" t="s">
        <v>178</v>
      </c>
      <c r="F61" s="1"/>
    </row>
    <row r="62" spans="1:6" s="87" customFormat="1" x14ac:dyDescent="0.2">
      <c r="A62" s="157">
        <v>43763</v>
      </c>
      <c r="B62" s="158">
        <v>43.9</v>
      </c>
      <c r="C62" s="159" t="s">
        <v>182</v>
      </c>
      <c r="D62" s="159" t="s">
        <v>172</v>
      </c>
      <c r="E62" s="160" t="s">
        <v>178</v>
      </c>
      <c r="F62" s="1"/>
    </row>
    <row r="63" spans="1:6" s="87" customFormat="1" x14ac:dyDescent="0.2">
      <c r="A63" s="157">
        <v>43802</v>
      </c>
      <c r="B63" s="158">
        <v>342.43</v>
      </c>
      <c r="C63" s="159" t="s">
        <v>185</v>
      </c>
      <c r="D63" s="159" t="s">
        <v>173</v>
      </c>
      <c r="E63" s="160" t="s">
        <v>178</v>
      </c>
      <c r="F63" s="1"/>
    </row>
    <row r="64" spans="1:6" s="174" customFormat="1" x14ac:dyDescent="0.2">
      <c r="A64" s="157">
        <v>43802</v>
      </c>
      <c r="B64" s="158">
        <v>3.39</v>
      </c>
      <c r="C64" s="159" t="s">
        <v>185</v>
      </c>
      <c r="D64" s="159" t="s">
        <v>195</v>
      </c>
      <c r="E64" s="160" t="s">
        <v>178</v>
      </c>
      <c r="F64" s="173"/>
    </row>
    <row r="65" spans="1:6" s="87" customFormat="1" x14ac:dyDescent="0.2">
      <c r="A65" s="157">
        <v>43802</v>
      </c>
      <c r="B65" s="158">
        <v>37</v>
      </c>
      <c r="C65" s="159" t="s">
        <v>185</v>
      </c>
      <c r="D65" s="159" t="s">
        <v>184</v>
      </c>
      <c r="E65" s="160" t="s">
        <v>178</v>
      </c>
      <c r="F65" s="1"/>
    </row>
    <row r="66" spans="1:6" s="87" customFormat="1" x14ac:dyDescent="0.2">
      <c r="A66" s="157">
        <v>43802</v>
      </c>
      <c r="B66" s="158">
        <v>376.92</v>
      </c>
      <c r="C66" s="159" t="s">
        <v>185</v>
      </c>
      <c r="D66" s="159" t="s">
        <v>174</v>
      </c>
      <c r="E66" s="160" t="s">
        <v>178</v>
      </c>
      <c r="F66" s="1"/>
    </row>
    <row r="67" spans="1:6" s="174" customFormat="1" x14ac:dyDescent="0.2">
      <c r="A67" s="157">
        <v>43804</v>
      </c>
      <c r="B67" s="158">
        <v>13.47</v>
      </c>
      <c r="C67" s="159" t="s">
        <v>185</v>
      </c>
      <c r="D67" s="159" t="s">
        <v>195</v>
      </c>
      <c r="E67" s="160" t="s">
        <v>203</v>
      </c>
      <c r="F67" s="173"/>
    </row>
    <row r="68" spans="1:6" s="174" customFormat="1" x14ac:dyDescent="0.2">
      <c r="A68" s="157">
        <v>43805</v>
      </c>
      <c r="B68" s="158">
        <v>4.3499999999999996</v>
      </c>
      <c r="C68" s="159" t="s">
        <v>185</v>
      </c>
      <c r="D68" s="159" t="s">
        <v>195</v>
      </c>
      <c r="E68" s="160" t="s">
        <v>178</v>
      </c>
      <c r="F68" s="173"/>
    </row>
    <row r="69" spans="1:6" s="87" customFormat="1" x14ac:dyDescent="0.2">
      <c r="A69" s="172">
        <v>43881</v>
      </c>
      <c r="B69" s="158">
        <v>519.12</v>
      </c>
      <c r="C69" s="159" t="s">
        <v>186</v>
      </c>
      <c r="D69" s="159" t="s">
        <v>173</v>
      </c>
      <c r="E69" s="160" t="s">
        <v>178</v>
      </c>
      <c r="F69" s="1"/>
    </row>
    <row r="70" spans="1:6" s="174" customFormat="1" x14ac:dyDescent="0.2">
      <c r="A70" s="172">
        <v>43881</v>
      </c>
      <c r="B70" s="158">
        <v>10.61</v>
      </c>
      <c r="C70" s="159" t="s">
        <v>186</v>
      </c>
      <c r="D70" s="159" t="s">
        <v>195</v>
      </c>
      <c r="E70" s="160" t="s">
        <v>176</v>
      </c>
      <c r="F70" s="173"/>
    </row>
    <row r="71" spans="1:6" s="87" customFormat="1" x14ac:dyDescent="0.2">
      <c r="A71" s="172">
        <v>43881</v>
      </c>
      <c r="B71" s="158">
        <v>255.22</v>
      </c>
      <c r="C71" s="159" t="s">
        <v>186</v>
      </c>
      <c r="D71" s="159" t="s">
        <v>183</v>
      </c>
      <c r="E71" s="160" t="s">
        <v>178</v>
      </c>
      <c r="F71" s="1"/>
    </row>
    <row r="72" spans="1:6" s="87" customFormat="1" x14ac:dyDescent="0.2">
      <c r="A72" s="172">
        <v>43881</v>
      </c>
      <c r="B72" s="158">
        <v>55</v>
      </c>
      <c r="C72" s="159" t="s">
        <v>186</v>
      </c>
      <c r="D72" s="159" t="s">
        <v>184</v>
      </c>
      <c r="E72" s="160" t="s">
        <v>178</v>
      </c>
      <c r="F72" s="1"/>
    </row>
    <row r="73" spans="1:6" s="87" customFormat="1" x14ac:dyDescent="0.2">
      <c r="A73" s="172">
        <v>43881</v>
      </c>
      <c r="B73" s="158">
        <v>350.86</v>
      </c>
      <c r="C73" s="159" t="s">
        <v>186</v>
      </c>
      <c r="D73" s="159" t="s">
        <v>174</v>
      </c>
      <c r="E73" s="160" t="s">
        <v>178</v>
      </c>
      <c r="F73" s="1"/>
    </row>
    <row r="74" spans="1:6" s="87" customFormat="1" x14ac:dyDescent="0.2">
      <c r="A74" s="157"/>
      <c r="B74" s="158"/>
      <c r="C74" s="159"/>
      <c r="D74" s="159"/>
      <c r="E74" s="160"/>
      <c r="F74" s="1"/>
    </row>
    <row r="75" spans="1:6" s="87" customFormat="1" hidden="1" x14ac:dyDescent="0.2">
      <c r="A75" s="147"/>
      <c r="B75" s="148"/>
      <c r="C75" s="149"/>
      <c r="D75" s="149"/>
      <c r="E75" s="150"/>
      <c r="F75" s="1"/>
    </row>
    <row r="76" spans="1:6" ht="19.5" customHeight="1" x14ac:dyDescent="0.2">
      <c r="A76" s="107" t="s">
        <v>125</v>
      </c>
      <c r="B76" s="108">
        <f>SUM(B26:B75)</f>
        <v>6052.7000000000007</v>
      </c>
      <c r="C76" s="168" t="str">
        <f>IF(SUBTOTAL(3,B26:B75)=SUBTOTAL(103,B26:B75),'Summary and sign-off'!$A$48,'Summary and sign-off'!$A$49)</f>
        <v>Check - there are no hidden rows with data</v>
      </c>
      <c r="D76" s="183" t="str">
        <f>IF('Summary and sign-off'!F56='Summary and sign-off'!F54,'Summary and sign-off'!A51,'Summary and sign-off'!A50)</f>
        <v>Check - each entry provides sufficient information</v>
      </c>
      <c r="E76" s="183"/>
      <c r="F76" s="46"/>
    </row>
    <row r="77" spans="1:6" ht="10.5" customHeight="1" x14ac:dyDescent="0.2">
      <c r="A77" s="27"/>
      <c r="B77" s="22"/>
      <c r="C77" s="27"/>
      <c r="D77" s="27"/>
      <c r="E77" s="27"/>
      <c r="F77" s="27"/>
    </row>
    <row r="78" spans="1:6" ht="24.75" customHeight="1" x14ac:dyDescent="0.2">
      <c r="A78" s="184" t="s">
        <v>126</v>
      </c>
      <c r="B78" s="184"/>
      <c r="C78" s="184"/>
      <c r="D78" s="184"/>
      <c r="E78" s="184"/>
      <c r="F78" s="46"/>
    </row>
    <row r="79" spans="1:6" ht="27" customHeight="1" x14ac:dyDescent="0.2">
      <c r="A79" s="35" t="s">
        <v>117</v>
      </c>
      <c r="B79" s="35" t="s">
        <v>62</v>
      </c>
      <c r="C79" s="35" t="s">
        <v>127</v>
      </c>
      <c r="D79" s="35" t="s">
        <v>128</v>
      </c>
      <c r="E79" s="35" t="s">
        <v>121</v>
      </c>
      <c r="F79" s="49"/>
    </row>
    <row r="80" spans="1:6" s="87" customFormat="1" hidden="1" x14ac:dyDescent="0.2">
      <c r="A80" s="133"/>
      <c r="B80" s="134"/>
      <c r="C80" s="135"/>
      <c r="D80" s="135"/>
      <c r="E80" s="136"/>
      <c r="F80" s="1"/>
    </row>
    <row r="81" spans="1:6" s="87" customFormat="1" x14ac:dyDescent="0.2">
      <c r="A81" s="157">
        <v>43672</v>
      </c>
      <c r="B81" s="158">
        <v>11.86</v>
      </c>
      <c r="C81" s="159" t="s">
        <v>187</v>
      </c>
      <c r="D81" s="159" t="s">
        <v>172</v>
      </c>
      <c r="E81" s="160" t="s">
        <v>176</v>
      </c>
      <c r="F81" s="1"/>
    </row>
    <row r="82" spans="1:6" s="87" customFormat="1" x14ac:dyDescent="0.2">
      <c r="A82" s="157">
        <v>43672</v>
      </c>
      <c r="B82" s="158">
        <v>9.9499999999999993</v>
      </c>
      <c r="C82" s="159" t="s">
        <v>187</v>
      </c>
      <c r="D82" s="159" t="s">
        <v>172</v>
      </c>
      <c r="E82" s="160" t="s">
        <v>176</v>
      </c>
      <c r="F82" s="1"/>
    </row>
    <row r="83" spans="1:6" s="87" customFormat="1" x14ac:dyDescent="0.2">
      <c r="A83" s="157">
        <v>43678</v>
      </c>
      <c r="B83" s="158">
        <v>23.53</v>
      </c>
      <c r="C83" s="159" t="s">
        <v>187</v>
      </c>
      <c r="D83" s="159" t="s">
        <v>172</v>
      </c>
      <c r="E83" s="160" t="s">
        <v>176</v>
      </c>
      <c r="F83" s="1"/>
    </row>
    <row r="84" spans="1:6" s="87" customFormat="1" x14ac:dyDescent="0.2">
      <c r="A84" s="157">
        <v>43698</v>
      </c>
      <c r="B84" s="158">
        <v>28.7</v>
      </c>
      <c r="C84" s="159" t="s">
        <v>187</v>
      </c>
      <c r="D84" s="159" t="s">
        <v>172</v>
      </c>
      <c r="E84" s="160" t="s">
        <v>176</v>
      </c>
      <c r="F84" s="1"/>
    </row>
    <row r="85" spans="1:6" s="87" customFormat="1" x14ac:dyDescent="0.2">
      <c r="A85" s="157">
        <v>43705</v>
      </c>
      <c r="B85" s="158">
        <v>10.81</v>
      </c>
      <c r="C85" s="159" t="s">
        <v>187</v>
      </c>
      <c r="D85" s="159" t="s">
        <v>172</v>
      </c>
      <c r="E85" s="160" t="s">
        <v>176</v>
      </c>
      <c r="F85" s="1"/>
    </row>
    <row r="86" spans="1:6" s="87" customFormat="1" x14ac:dyDescent="0.2">
      <c r="A86" s="157">
        <v>43705</v>
      </c>
      <c r="B86" s="158">
        <v>14.35</v>
      </c>
      <c r="C86" s="159" t="s">
        <v>187</v>
      </c>
      <c r="D86" s="159" t="s">
        <v>172</v>
      </c>
      <c r="E86" s="160" t="s">
        <v>176</v>
      </c>
      <c r="F86" s="1"/>
    </row>
    <row r="87" spans="1:6" s="87" customFormat="1" x14ac:dyDescent="0.2">
      <c r="A87" s="157">
        <v>43706</v>
      </c>
      <c r="B87" s="158">
        <v>15.11</v>
      </c>
      <c r="C87" s="159" t="s">
        <v>187</v>
      </c>
      <c r="D87" s="159" t="s">
        <v>172</v>
      </c>
      <c r="E87" s="160" t="s">
        <v>176</v>
      </c>
      <c r="F87" s="1"/>
    </row>
    <row r="88" spans="1:6" s="174" customFormat="1" x14ac:dyDescent="0.2">
      <c r="A88" s="157">
        <v>43720</v>
      </c>
      <c r="B88" s="158">
        <v>5.22</v>
      </c>
      <c r="C88" s="159" t="s">
        <v>194</v>
      </c>
      <c r="D88" s="159" t="s">
        <v>181</v>
      </c>
      <c r="E88" s="160" t="s">
        <v>176</v>
      </c>
      <c r="F88" s="173"/>
    </row>
    <row r="89" spans="1:6" s="87" customFormat="1" x14ac:dyDescent="0.2">
      <c r="A89" s="157">
        <v>43734</v>
      </c>
      <c r="B89" s="158">
        <v>10.14</v>
      </c>
      <c r="C89" s="159" t="s">
        <v>187</v>
      </c>
      <c r="D89" s="159" t="s">
        <v>172</v>
      </c>
      <c r="E89" s="160" t="s">
        <v>176</v>
      </c>
      <c r="F89" s="1"/>
    </row>
    <row r="90" spans="1:6" s="87" customFormat="1" x14ac:dyDescent="0.2">
      <c r="A90" s="157">
        <v>43751</v>
      </c>
      <c r="B90" s="158">
        <v>11.67</v>
      </c>
      <c r="C90" s="159" t="s">
        <v>187</v>
      </c>
      <c r="D90" s="159" t="s">
        <v>172</v>
      </c>
      <c r="E90" s="160" t="s">
        <v>176</v>
      </c>
      <c r="F90" s="1"/>
    </row>
    <row r="91" spans="1:6" s="87" customFormat="1" x14ac:dyDescent="0.2">
      <c r="A91" s="157">
        <v>43769</v>
      </c>
      <c r="B91" s="158">
        <v>15.3</v>
      </c>
      <c r="C91" s="159" t="s">
        <v>187</v>
      </c>
      <c r="D91" s="159" t="s">
        <v>172</v>
      </c>
      <c r="E91" s="160" t="s">
        <v>176</v>
      </c>
      <c r="F91" s="1"/>
    </row>
    <row r="92" spans="1:6" s="87" customFormat="1" x14ac:dyDescent="0.2">
      <c r="A92" s="157">
        <v>43789</v>
      </c>
      <c r="B92" s="158">
        <v>14.35</v>
      </c>
      <c r="C92" s="159" t="s">
        <v>187</v>
      </c>
      <c r="D92" s="159" t="s">
        <v>172</v>
      </c>
      <c r="E92" s="160" t="s">
        <v>176</v>
      </c>
      <c r="F92" s="1"/>
    </row>
    <row r="93" spans="1:6" s="87" customFormat="1" x14ac:dyDescent="0.2">
      <c r="A93" s="157">
        <v>43887</v>
      </c>
      <c r="B93" s="158">
        <v>10.62</v>
      </c>
      <c r="C93" s="159" t="s">
        <v>187</v>
      </c>
      <c r="D93" s="159" t="s">
        <v>172</v>
      </c>
      <c r="E93" s="160" t="s">
        <v>176</v>
      </c>
      <c r="F93" s="1"/>
    </row>
    <row r="94" spans="1:6" s="174" customFormat="1" x14ac:dyDescent="0.2">
      <c r="A94" s="157">
        <v>43986</v>
      </c>
      <c r="B94" s="158">
        <v>5.7391304347826084</v>
      </c>
      <c r="C94" s="159" t="s">
        <v>187</v>
      </c>
      <c r="D94" s="159" t="s">
        <v>181</v>
      </c>
      <c r="E94" s="160" t="s">
        <v>176</v>
      </c>
      <c r="F94" s="173"/>
    </row>
    <row r="95" spans="1:6" s="174" customFormat="1" x14ac:dyDescent="0.2">
      <c r="A95" s="157">
        <v>43992</v>
      </c>
      <c r="B95" s="158">
        <v>6.304347826086957</v>
      </c>
      <c r="C95" s="159" t="s">
        <v>187</v>
      </c>
      <c r="D95" s="159" t="s">
        <v>181</v>
      </c>
      <c r="E95" s="160" t="s">
        <v>176</v>
      </c>
      <c r="F95" s="173"/>
    </row>
    <row r="96" spans="1:6" s="174" customFormat="1" x14ac:dyDescent="0.2">
      <c r="A96" s="157">
        <v>43998</v>
      </c>
      <c r="B96" s="158">
        <v>8.2608695652173907</v>
      </c>
      <c r="C96" s="159" t="s">
        <v>187</v>
      </c>
      <c r="D96" s="159" t="s">
        <v>181</v>
      </c>
      <c r="E96" s="160" t="s">
        <v>176</v>
      </c>
      <c r="F96" s="173"/>
    </row>
    <row r="97" spans="1:6" s="174" customFormat="1" x14ac:dyDescent="0.2">
      <c r="A97" s="157">
        <v>44006</v>
      </c>
      <c r="B97" s="158">
        <v>8.2608695652173907</v>
      </c>
      <c r="C97" s="159" t="s">
        <v>187</v>
      </c>
      <c r="D97" s="159" t="s">
        <v>181</v>
      </c>
      <c r="E97" s="160" t="s">
        <v>176</v>
      </c>
      <c r="F97" s="173"/>
    </row>
    <row r="98" spans="1:6" s="174" customFormat="1" x14ac:dyDescent="0.2">
      <c r="A98" s="157">
        <v>44007</v>
      </c>
      <c r="B98" s="158">
        <v>6.304347826086957</v>
      </c>
      <c r="C98" s="159" t="s">
        <v>187</v>
      </c>
      <c r="D98" s="159" t="s">
        <v>181</v>
      </c>
      <c r="E98" s="160" t="s">
        <v>176</v>
      </c>
      <c r="F98" s="173"/>
    </row>
    <row r="99" spans="1:6" s="174" customFormat="1" x14ac:dyDescent="0.2">
      <c r="A99" s="157">
        <v>44008</v>
      </c>
      <c r="B99" s="158">
        <v>6.304347826086957</v>
      </c>
      <c r="C99" s="159" t="s">
        <v>187</v>
      </c>
      <c r="D99" s="159" t="s">
        <v>181</v>
      </c>
      <c r="E99" s="160" t="s">
        <v>176</v>
      </c>
      <c r="F99" s="173"/>
    </row>
    <row r="100" spans="1:6" s="174" customFormat="1" x14ac:dyDescent="0.2">
      <c r="A100" s="157">
        <v>44009</v>
      </c>
      <c r="B100" s="158">
        <v>8.2608695652173907</v>
      </c>
      <c r="C100" s="159" t="s">
        <v>187</v>
      </c>
      <c r="D100" s="159" t="s">
        <v>181</v>
      </c>
      <c r="E100" s="160" t="s">
        <v>176</v>
      </c>
      <c r="F100" s="173"/>
    </row>
    <row r="101" spans="1:6" s="174" customFormat="1" x14ac:dyDescent="0.2">
      <c r="A101" s="157">
        <v>44009</v>
      </c>
      <c r="B101" s="158">
        <v>8.2608695652173907</v>
      </c>
      <c r="C101" s="159" t="s">
        <v>187</v>
      </c>
      <c r="D101" s="159" t="s">
        <v>181</v>
      </c>
      <c r="E101" s="160" t="s">
        <v>176</v>
      </c>
      <c r="F101" s="173"/>
    </row>
    <row r="102" spans="1:6" s="174" customFormat="1" x14ac:dyDescent="0.2">
      <c r="A102" s="157"/>
      <c r="B102" s="158"/>
      <c r="C102" s="159"/>
      <c r="D102" s="159"/>
      <c r="E102" s="160"/>
      <c r="F102" s="173"/>
    </row>
    <row r="103" spans="1:6" s="87" customFormat="1" x14ac:dyDescent="0.2">
      <c r="A103" s="157"/>
      <c r="B103" s="158"/>
      <c r="C103" s="159"/>
      <c r="D103" s="159"/>
      <c r="E103" s="160"/>
      <c r="F103" s="1"/>
    </row>
    <row r="104" spans="1:6" s="87" customFormat="1" hidden="1" x14ac:dyDescent="0.2">
      <c r="A104" s="133"/>
      <c r="B104" s="134"/>
      <c r="C104" s="135"/>
      <c r="D104" s="135"/>
      <c r="E104" s="136"/>
      <c r="F104" s="1"/>
    </row>
    <row r="105" spans="1:6" ht="19.5" customHeight="1" x14ac:dyDescent="0.2">
      <c r="A105" s="107" t="s">
        <v>129</v>
      </c>
      <c r="B105" s="108">
        <f>SUM(B80:B104)</f>
        <v>239.30565217391302</v>
      </c>
      <c r="C105" s="168" t="str">
        <f>IF(SUBTOTAL(3,B80:B104)=SUBTOTAL(103,B80:B104),'Summary and sign-off'!$A$48,'Summary and sign-off'!$A$49)</f>
        <v>Check - there are no hidden rows with data</v>
      </c>
      <c r="D105" s="183" t="str">
        <f>IF('Summary and sign-off'!F57='Summary and sign-off'!F54,'Summary and sign-off'!A51,'Summary and sign-off'!A50)</f>
        <v>Check - each entry provides sufficient information</v>
      </c>
      <c r="E105" s="183"/>
      <c r="F105" s="46"/>
    </row>
    <row r="106" spans="1:6" ht="10.5" customHeight="1" x14ac:dyDescent="0.2">
      <c r="A106" s="27"/>
      <c r="B106" s="92"/>
      <c r="C106" s="22"/>
      <c r="D106" s="27"/>
      <c r="E106" s="27"/>
      <c r="F106" s="27"/>
    </row>
    <row r="107" spans="1:6" ht="34.5" customHeight="1" x14ac:dyDescent="0.2">
      <c r="A107" s="50" t="s">
        <v>130</v>
      </c>
      <c r="B107" s="93">
        <f>B22+B76+B105</f>
        <v>6292.0056521739134</v>
      </c>
      <c r="C107" s="51"/>
      <c r="D107" s="51"/>
      <c r="E107" s="51"/>
      <c r="F107" s="26"/>
    </row>
    <row r="108" spans="1:6" x14ac:dyDescent="0.2">
      <c r="A108" s="27"/>
      <c r="B108" s="22"/>
      <c r="C108" s="27"/>
      <c r="D108" s="27"/>
      <c r="E108" s="27"/>
      <c r="F108" s="27"/>
    </row>
    <row r="109" spans="1:6" x14ac:dyDescent="0.2">
      <c r="A109" s="52" t="s">
        <v>73</v>
      </c>
      <c r="B109" s="25"/>
      <c r="C109" s="26"/>
      <c r="D109" s="26"/>
      <c r="E109" s="26"/>
      <c r="F109" s="27"/>
    </row>
    <row r="110" spans="1:6" ht="12.6" customHeight="1" x14ac:dyDescent="0.2">
      <c r="A110" s="23" t="s">
        <v>131</v>
      </c>
      <c r="B110" s="53"/>
      <c r="C110" s="53"/>
      <c r="D110" s="32"/>
      <c r="E110" s="32"/>
      <c r="F110" s="27"/>
    </row>
    <row r="111" spans="1:6" ht="12.95" customHeight="1" x14ac:dyDescent="0.2">
      <c r="A111" s="31" t="s">
        <v>132</v>
      </c>
      <c r="B111" s="27"/>
      <c r="C111" s="32"/>
      <c r="D111" s="27"/>
      <c r="E111" s="32"/>
      <c r="F111" s="27"/>
    </row>
    <row r="112" spans="1:6" x14ac:dyDescent="0.2">
      <c r="A112" s="31" t="s">
        <v>133</v>
      </c>
      <c r="B112" s="32"/>
      <c r="C112" s="32"/>
      <c r="D112" s="32"/>
      <c r="E112" s="54"/>
      <c r="F112" s="46"/>
    </row>
    <row r="113" spans="1:6" x14ac:dyDescent="0.2">
      <c r="A113" s="23" t="s">
        <v>79</v>
      </c>
      <c r="B113" s="25"/>
      <c r="C113" s="26"/>
      <c r="D113" s="26"/>
      <c r="E113" s="26"/>
      <c r="F113" s="27"/>
    </row>
    <row r="114" spans="1:6" ht="12.95" customHeight="1" x14ac:dyDescent="0.2">
      <c r="A114" s="31" t="s">
        <v>134</v>
      </c>
      <c r="B114" s="27"/>
      <c r="C114" s="32"/>
      <c r="D114" s="27"/>
      <c r="E114" s="32"/>
      <c r="F114" s="27"/>
    </row>
    <row r="115" spans="1:6" x14ac:dyDescent="0.2">
      <c r="A115" s="31" t="s">
        <v>135</v>
      </c>
      <c r="B115" s="32"/>
      <c r="C115" s="32"/>
      <c r="D115" s="32"/>
      <c r="E115" s="54"/>
      <c r="F115" s="46"/>
    </row>
    <row r="116" spans="1:6" x14ac:dyDescent="0.2">
      <c r="A116" s="36" t="s">
        <v>136</v>
      </c>
      <c r="B116" s="36"/>
      <c r="C116" s="36"/>
      <c r="D116" s="36"/>
      <c r="E116" s="54"/>
      <c r="F116" s="46"/>
    </row>
    <row r="117" spans="1:6" x14ac:dyDescent="0.2">
      <c r="A117" s="40"/>
      <c r="B117" s="27"/>
      <c r="C117" s="27"/>
      <c r="D117" s="27"/>
      <c r="E117" s="46"/>
      <c r="F117" s="46"/>
    </row>
    <row r="118" spans="1:6" hidden="1" x14ac:dyDescent="0.2">
      <c r="A118" s="40"/>
      <c r="B118" s="27"/>
      <c r="C118" s="27"/>
      <c r="D118" s="27"/>
      <c r="E118" s="46"/>
      <c r="F118" s="46"/>
    </row>
    <row r="119" spans="1:6" hidden="1" x14ac:dyDescent="0.2"/>
    <row r="120" spans="1:6" hidden="1" x14ac:dyDescent="0.2"/>
    <row r="121" spans="1:6" hidden="1" x14ac:dyDescent="0.2"/>
    <row r="122" spans="1:6" hidden="1" x14ac:dyDescent="0.2"/>
    <row r="123" spans="1:6" ht="12.75" hidden="1" customHeight="1" x14ac:dyDescent="0.2"/>
    <row r="124" spans="1:6" hidden="1" x14ac:dyDescent="0.2"/>
    <row r="125" spans="1:6" hidden="1" x14ac:dyDescent="0.2"/>
    <row r="126" spans="1:6" hidden="1" x14ac:dyDescent="0.2">
      <c r="A126" s="55"/>
      <c r="B126" s="46"/>
      <c r="C126" s="46"/>
      <c r="D126" s="46"/>
      <c r="E126" s="46"/>
      <c r="F126" s="46"/>
    </row>
    <row r="127" spans="1:6" hidden="1" x14ac:dyDescent="0.2">
      <c r="A127" s="55"/>
      <c r="B127" s="46"/>
      <c r="C127" s="46"/>
      <c r="D127" s="46"/>
      <c r="E127" s="46"/>
      <c r="F127" s="46"/>
    </row>
    <row r="128" spans="1:6" hidden="1" x14ac:dyDescent="0.2">
      <c r="A128" s="55"/>
      <c r="B128" s="46"/>
      <c r="C128" s="46"/>
      <c r="D128" s="46"/>
      <c r="E128" s="46"/>
      <c r="F128" s="46"/>
    </row>
    <row r="129" spans="1:6" hidden="1" x14ac:dyDescent="0.2">
      <c r="A129" s="55"/>
      <c r="B129" s="46"/>
      <c r="C129" s="46"/>
      <c r="D129" s="46"/>
      <c r="E129" s="46"/>
      <c r="F129" s="46"/>
    </row>
    <row r="130" spans="1:6" hidden="1" x14ac:dyDescent="0.2">
      <c r="A130" s="55"/>
      <c r="B130" s="46"/>
      <c r="C130" s="46"/>
      <c r="D130" s="46"/>
      <c r="E130" s="46"/>
      <c r="F130" s="46"/>
    </row>
    <row r="131" spans="1:6" hidden="1" x14ac:dyDescent="0.2"/>
    <row r="132" spans="1:6" hidden="1" x14ac:dyDescent="0.2"/>
    <row r="133" spans="1:6" hidden="1" x14ac:dyDescent="0.2"/>
    <row r="134" spans="1:6" hidden="1" x14ac:dyDescent="0.2"/>
    <row r="135" spans="1:6" hidden="1" x14ac:dyDescent="0.2"/>
    <row r="136" spans="1:6" hidden="1" x14ac:dyDescent="0.2"/>
    <row r="137" spans="1:6" hidden="1" x14ac:dyDescent="0.2"/>
    <row r="138" spans="1:6" hidden="1" x14ac:dyDescent="0.2"/>
    <row r="139" spans="1:6" x14ac:dyDescent="0.2"/>
    <row r="140" spans="1:6" x14ac:dyDescent="0.2"/>
    <row r="141" spans="1:6" x14ac:dyDescent="0.2"/>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sheetData>
  <sheetProtection formatCells="0" formatRows="0" insertColumns="0" insertRows="0" deleteRows="0"/>
  <mergeCells count="15">
    <mergeCell ref="B7:E7"/>
    <mergeCell ref="B5:E5"/>
    <mergeCell ref="D105:E105"/>
    <mergeCell ref="A1:E1"/>
    <mergeCell ref="A24:E24"/>
    <mergeCell ref="A78:E78"/>
    <mergeCell ref="B2:E2"/>
    <mergeCell ref="B3:E3"/>
    <mergeCell ref="B4:E4"/>
    <mergeCell ref="A8:E8"/>
    <mergeCell ref="A9:E9"/>
    <mergeCell ref="B6:E6"/>
    <mergeCell ref="D22:E22"/>
    <mergeCell ref="D76:E7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74:A75 A12 A21 A80 A10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81:A103 A27:A7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91"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B80:B104 B53:B62 B26:B51 B64:B70 B72:B75</xm:sqref>
        </x14:dataValidation>
        <x14:dataValidation type="decimal" operator="greaterThan" allowBlank="1" showInputMessage="1" showErrorMessage="1" error="This cell must contain a dollar figure" xr:uid="{EC2280D2-49B2-46AA-B3A3-615C28E69374}">
          <x14:formula1>
            <xm:f>'[Copy of CE Gifts Benefits  Expenses Disclosure Workbook 2019_20 thai.xlsx]Summary and sign-off'!#REF!</xm:f>
          </x14:formula1>
          <xm:sqref>B52</xm:sqref>
        </x14:dataValidation>
        <x14:dataValidation type="decimal" operator="greaterThan" allowBlank="1" showInputMessage="1" showErrorMessage="1" error="This cell must contain a dollar figure" xr:uid="{7CDA9541-311A-4A3C-9CC7-BCD20AC973D8}">
          <x14:formula1>
            <xm:f>'C:\Users\sharon\AppData\Roaming\Microsoft\Excel\[Copy of CE Gifts Benefits  Expenses Disclosure Workbook 2019_20 thai (version 1).xlsb]Summary and sign-off'!#REF!</xm:f>
          </x14:formula1>
          <xm:sqref>B71 B63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0"/>
  <sheetViews>
    <sheetView zoomScale="90" zoomScaleNormal="90" workbookViewId="0">
      <selection activeCell="F9" sqref="F9"/>
    </sheetView>
  </sheetViews>
  <sheetFormatPr defaultColWidth="0" defaultRowHeight="12.75" zeroHeight="1" x14ac:dyDescent="0.2"/>
  <cols>
    <col min="1" max="1" width="35.7109375" style="16" customWidth="1"/>
    <col min="2" max="2" width="14.28515625" style="16" customWidth="1"/>
    <col min="3" max="3" width="56.28515625" style="16" customWidth="1"/>
    <col min="4" max="4" width="36.28515625" style="16" bestFit="1"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9" t="s">
        <v>109</v>
      </c>
      <c r="B1" s="179"/>
      <c r="C1" s="179"/>
      <c r="D1" s="179"/>
      <c r="E1" s="179"/>
      <c r="F1" s="38"/>
    </row>
    <row r="2" spans="1:6" ht="21" customHeight="1" x14ac:dyDescent="0.2">
      <c r="A2" s="4" t="s">
        <v>52</v>
      </c>
      <c r="B2" s="182" t="str">
        <f>'Summary and sign-off'!B2:F2</f>
        <v>Te Taura Whiri i te Reo Māori</v>
      </c>
      <c r="C2" s="182"/>
      <c r="D2" s="182"/>
      <c r="E2" s="182"/>
      <c r="F2" s="38"/>
    </row>
    <row r="3" spans="1:6" ht="21" customHeight="1" x14ac:dyDescent="0.2">
      <c r="A3" s="4" t="s">
        <v>110</v>
      </c>
      <c r="B3" s="182" t="str">
        <f>'Summary and sign-off'!B3:F3</f>
        <v>Ngahiwi Apanui</v>
      </c>
      <c r="C3" s="182"/>
      <c r="D3" s="182"/>
      <c r="E3" s="182"/>
      <c r="F3" s="38"/>
    </row>
    <row r="4" spans="1:6" ht="21" customHeight="1" x14ac:dyDescent="0.2">
      <c r="A4" s="4" t="s">
        <v>111</v>
      </c>
      <c r="B4" s="182">
        <f>'Summary and sign-off'!B4:F4</f>
        <v>43647</v>
      </c>
      <c r="C4" s="182"/>
      <c r="D4" s="182"/>
      <c r="E4" s="182"/>
      <c r="F4" s="38"/>
    </row>
    <row r="5" spans="1:6" ht="21" customHeight="1" x14ac:dyDescent="0.2">
      <c r="A5" s="4" t="s">
        <v>112</v>
      </c>
      <c r="B5" s="182">
        <f>'Summary and sign-off'!B5:F5</f>
        <v>44012</v>
      </c>
      <c r="C5" s="182"/>
      <c r="D5" s="182"/>
      <c r="E5" s="182"/>
      <c r="F5" s="38"/>
    </row>
    <row r="6" spans="1:6" ht="21" customHeight="1" x14ac:dyDescent="0.2">
      <c r="A6" s="4" t="s">
        <v>113</v>
      </c>
      <c r="B6" s="177" t="s">
        <v>81</v>
      </c>
      <c r="C6" s="177"/>
      <c r="D6" s="177"/>
      <c r="E6" s="177"/>
      <c r="F6" s="38"/>
    </row>
    <row r="7" spans="1:6" ht="21" customHeight="1" x14ac:dyDescent="0.2">
      <c r="A7" s="4" t="s">
        <v>56</v>
      </c>
      <c r="B7" s="177" t="s">
        <v>83</v>
      </c>
      <c r="C7" s="177"/>
      <c r="D7" s="177"/>
      <c r="E7" s="177"/>
      <c r="F7" s="38"/>
    </row>
    <row r="8" spans="1:6" ht="35.25" customHeight="1" x14ac:dyDescent="0.25">
      <c r="A8" s="193" t="s">
        <v>137</v>
      </c>
      <c r="B8" s="193"/>
      <c r="C8" s="194"/>
      <c r="D8" s="194"/>
      <c r="E8" s="194"/>
      <c r="F8" s="42"/>
    </row>
    <row r="9" spans="1:6" ht="35.25" customHeight="1" x14ac:dyDescent="0.25">
      <c r="A9" s="191" t="s">
        <v>138</v>
      </c>
      <c r="B9" s="192"/>
      <c r="C9" s="192"/>
      <c r="D9" s="192"/>
      <c r="E9" s="192"/>
      <c r="F9" s="42"/>
    </row>
    <row r="10" spans="1:6" ht="46.5"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174" customFormat="1" x14ac:dyDescent="0.2">
      <c r="A12" s="157">
        <v>43671</v>
      </c>
      <c r="B12" s="158">
        <v>55.22</v>
      </c>
      <c r="C12" s="162" t="s">
        <v>209</v>
      </c>
      <c r="D12" s="162" t="s">
        <v>210</v>
      </c>
      <c r="E12" s="163" t="s">
        <v>176</v>
      </c>
      <c r="F12" s="171"/>
    </row>
    <row r="13" spans="1:6" s="87" customFormat="1" x14ac:dyDescent="0.2">
      <c r="A13" s="157">
        <v>43693</v>
      </c>
      <c r="B13" s="158">
        <v>21.74</v>
      </c>
      <c r="C13" s="162" t="s">
        <v>209</v>
      </c>
      <c r="D13" s="162" t="s">
        <v>210</v>
      </c>
      <c r="E13" s="163" t="s">
        <v>176</v>
      </c>
      <c r="F13" s="2"/>
    </row>
    <row r="14" spans="1:6" s="87" customFormat="1" x14ac:dyDescent="0.2">
      <c r="A14" s="157">
        <v>43703</v>
      </c>
      <c r="B14" s="158">
        <v>12.61</v>
      </c>
      <c r="C14" s="162" t="s">
        <v>209</v>
      </c>
      <c r="D14" s="162" t="s">
        <v>210</v>
      </c>
      <c r="E14" s="163" t="s">
        <v>176</v>
      </c>
      <c r="F14" s="2"/>
    </row>
    <row r="15" spans="1:6" s="174" customFormat="1" x14ac:dyDescent="0.2">
      <c r="A15" s="157">
        <v>43717</v>
      </c>
      <c r="B15" s="158">
        <v>83.48</v>
      </c>
      <c r="C15" s="162" t="s">
        <v>209</v>
      </c>
      <c r="D15" s="162" t="s">
        <v>210</v>
      </c>
      <c r="E15" s="163" t="s">
        <v>176</v>
      </c>
      <c r="F15" s="171"/>
    </row>
    <row r="16" spans="1:6" s="174" customFormat="1" x14ac:dyDescent="0.2">
      <c r="A16" s="157">
        <v>43768</v>
      </c>
      <c r="B16" s="158">
        <v>46.52</v>
      </c>
      <c r="C16" s="162" t="s">
        <v>209</v>
      </c>
      <c r="D16" s="162" t="s">
        <v>210</v>
      </c>
      <c r="E16" s="163" t="s">
        <v>176</v>
      </c>
      <c r="F16" s="171"/>
    </row>
    <row r="17" spans="1:6" s="174" customFormat="1" x14ac:dyDescent="0.2">
      <c r="A17" s="157">
        <v>43890</v>
      </c>
      <c r="B17" s="169">
        <v>35.65</v>
      </c>
      <c r="C17" s="162" t="s">
        <v>209</v>
      </c>
      <c r="D17" s="162" t="s">
        <v>210</v>
      </c>
      <c r="E17" s="163" t="s">
        <v>176</v>
      </c>
      <c r="F17" s="171"/>
    </row>
    <row r="18" spans="1:6" s="87" customFormat="1" x14ac:dyDescent="0.2">
      <c r="A18" s="157"/>
      <c r="B18" s="158"/>
      <c r="C18" s="162"/>
      <c r="D18" s="162"/>
      <c r="E18" s="163"/>
      <c r="F18" s="2"/>
    </row>
    <row r="19" spans="1:6" s="87" customFormat="1" x14ac:dyDescent="0.2">
      <c r="A19" s="161"/>
      <c r="B19" s="158"/>
      <c r="C19" s="162"/>
      <c r="D19" s="162"/>
      <c r="E19" s="163"/>
      <c r="F19" s="2"/>
    </row>
    <row r="20" spans="1:6" s="87" customFormat="1" x14ac:dyDescent="0.2">
      <c r="A20" s="161"/>
      <c r="B20" s="158"/>
      <c r="C20" s="162"/>
      <c r="D20" s="162"/>
      <c r="E20" s="163"/>
      <c r="F20" s="2"/>
    </row>
    <row r="21" spans="1:6" s="87" customFormat="1" ht="11.25" hidden="1" customHeight="1" x14ac:dyDescent="0.2">
      <c r="A21" s="137"/>
      <c r="B21" s="134"/>
      <c r="C21" s="138"/>
      <c r="D21" s="138"/>
      <c r="E21" s="139"/>
      <c r="F21" s="2"/>
    </row>
    <row r="22" spans="1:6" ht="34.5" customHeight="1" x14ac:dyDescent="0.2">
      <c r="A22" s="88" t="s">
        <v>142</v>
      </c>
      <c r="B22" s="97">
        <f>SUM(B11:B21)</f>
        <v>255.22000000000003</v>
      </c>
      <c r="C22" s="106" t="str">
        <f>IF(SUBTOTAL(3,B11:B21)=SUBTOTAL(103,B11:B21),'Summary and sign-off'!$A$48,'Summary and sign-off'!$A$49)</f>
        <v>Check - there are no hidden rows with data</v>
      </c>
      <c r="D22" s="183" t="str">
        <f>IF('Summary and sign-off'!F58='Summary and sign-off'!F54,'Summary and sign-off'!A51,'Summary and sign-off'!A50)</f>
        <v>Check - each entry provides sufficient information</v>
      </c>
      <c r="E22" s="183"/>
      <c r="F22" s="2"/>
    </row>
    <row r="23" spans="1:6" x14ac:dyDescent="0.2">
      <c r="A23" s="21"/>
      <c r="B23" s="20"/>
      <c r="C23" s="20"/>
      <c r="D23" s="20"/>
      <c r="E23" s="20"/>
      <c r="F23" s="38"/>
    </row>
    <row r="24" spans="1:6" x14ac:dyDescent="0.2">
      <c r="A24" s="21" t="s">
        <v>73</v>
      </c>
      <c r="B24" s="22"/>
      <c r="C24" s="27"/>
      <c r="D24" s="20"/>
      <c r="E24" s="20"/>
      <c r="F24" s="38"/>
    </row>
    <row r="25" spans="1:6" ht="12.75" customHeight="1" x14ac:dyDescent="0.2">
      <c r="A25" s="23" t="s">
        <v>143</v>
      </c>
      <c r="B25" s="23"/>
      <c r="C25" s="23"/>
      <c r="D25" s="23"/>
      <c r="E25" s="23"/>
      <c r="F25" s="38"/>
    </row>
    <row r="26" spans="1:6" x14ac:dyDescent="0.2">
      <c r="A26" s="23" t="s">
        <v>144</v>
      </c>
      <c r="B26" s="31"/>
      <c r="C26" s="43"/>
      <c r="D26" s="44"/>
      <c r="E26" s="44"/>
      <c r="F26" s="38"/>
    </row>
    <row r="27" spans="1:6" x14ac:dyDescent="0.2">
      <c r="A27" s="23" t="s">
        <v>79</v>
      </c>
      <c r="B27" s="25"/>
      <c r="C27" s="26"/>
      <c r="D27" s="26"/>
      <c r="E27" s="26"/>
      <c r="F27" s="27"/>
    </row>
    <row r="28" spans="1:6" x14ac:dyDescent="0.2">
      <c r="A28" s="31" t="s">
        <v>145</v>
      </c>
      <c r="B28" s="31"/>
      <c r="C28" s="43"/>
      <c r="D28" s="43"/>
      <c r="E28" s="43"/>
      <c r="F28" s="38"/>
    </row>
    <row r="29" spans="1:6" ht="12.75" customHeight="1" x14ac:dyDescent="0.2">
      <c r="A29" s="31" t="s">
        <v>146</v>
      </c>
      <c r="B29" s="31"/>
      <c r="C29" s="45"/>
      <c r="D29" s="45"/>
      <c r="E29" s="33"/>
      <c r="F29" s="38"/>
    </row>
    <row r="30" spans="1:6" x14ac:dyDescent="0.2">
      <c r="A30" s="20"/>
      <c r="B30" s="20"/>
      <c r="C30" s="20"/>
      <c r="D30" s="20"/>
      <c r="E30" s="20"/>
      <c r="F30" s="38"/>
    </row>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sheetData>
  <sheetProtection formatCells="0" insertRows="0" deleteRows="0"/>
  <mergeCells count="10">
    <mergeCell ref="D22:E22"/>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81"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222"/>
  <sheetViews>
    <sheetView zoomScaleNormal="100" workbookViewId="0">
      <selection activeCell="D49" sqref="D4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21"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9" t="s">
        <v>109</v>
      </c>
      <c r="B1" s="179"/>
      <c r="C1" s="179"/>
      <c r="D1" s="179"/>
      <c r="E1" s="179"/>
      <c r="F1" s="24"/>
    </row>
    <row r="2" spans="1:6" ht="21" customHeight="1" x14ac:dyDescent="0.2">
      <c r="A2" s="4" t="s">
        <v>52</v>
      </c>
      <c r="B2" s="182" t="str">
        <f>'Summary and sign-off'!B2:F2</f>
        <v>Te Taura Whiri i te Reo Māori</v>
      </c>
      <c r="C2" s="182"/>
      <c r="D2" s="182"/>
      <c r="E2" s="182"/>
      <c r="F2" s="24"/>
    </row>
    <row r="3" spans="1:6" ht="21" customHeight="1" x14ac:dyDescent="0.2">
      <c r="A3" s="4" t="s">
        <v>110</v>
      </c>
      <c r="B3" s="182" t="str">
        <f>'Summary and sign-off'!B3:F3</f>
        <v>Ngahiwi Apanui</v>
      </c>
      <c r="C3" s="182"/>
      <c r="D3" s="182"/>
      <c r="E3" s="182"/>
      <c r="F3" s="24"/>
    </row>
    <row r="4" spans="1:6" ht="21" customHeight="1" x14ac:dyDescent="0.2">
      <c r="A4" s="4" t="s">
        <v>111</v>
      </c>
      <c r="B4" s="182">
        <f>'Summary and sign-off'!B4:F4</f>
        <v>43647</v>
      </c>
      <c r="C4" s="182"/>
      <c r="D4" s="182"/>
      <c r="E4" s="182"/>
      <c r="F4" s="24"/>
    </row>
    <row r="5" spans="1:6" ht="21" customHeight="1" x14ac:dyDescent="0.2">
      <c r="A5" s="4" t="s">
        <v>112</v>
      </c>
      <c r="B5" s="182">
        <f>'Summary and sign-off'!B5:F5</f>
        <v>44012</v>
      </c>
      <c r="C5" s="182"/>
      <c r="D5" s="182"/>
      <c r="E5" s="182"/>
      <c r="F5" s="24"/>
    </row>
    <row r="6" spans="1:6" ht="21" customHeight="1" x14ac:dyDescent="0.2">
      <c r="A6" s="4" t="s">
        <v>113</v>
      </c>
      <c r="B6" s="177" t="s">
        <v>81</v>
      </c>
      <c r="C6" s="177"/>
      <c r="D6" s="177"/>
      <c r="E6" s="177"/>
      <c r="F6" s="34"/>
    </row>
    <row r="7" spans="1:6" ht="21" customHeight="1" x14ac:dyDescent="0.2">
      <c r="A7" s="4" t="s">
        <v>56</v>
      </c>
      <c r="B7" s="177" t="s">
        <v>83</v>
      </c>
      <c r="C7" s="177"/>
      <c r="D7" s="177"/>
      <c r="E7" s="177"/>
      <c r="F7" s="34"/>
    </row>
    <row r="8" spans="1:6" ht="35.25" customHeight="1" x14ac:dyDescent="0.2">
      <c r="A8" s="187" t="s">
        <v>147</v>
      </c>
      <c r="B8" s="187"/>
      <c r="C8" s="194"/>
      <c r="D8" s="194"/>
      <c r="E8" s="194"/>
      <c r="F8" s="24"/>
    </row>
    <row r="9" spans="1:6" ht="35.25" customHeight="1" x14ac:dyDescent="0.2">
      <c r="A9" s="195" t="s">
        <v>148</v>
      </c>
      <c r="B9" s="196"/>
      <c r="C9" s="196"/>
      <c r="D9" s="196"/>
      <c r="E9" s="196"/>
      <c r="F9" s="24"/>
    </row>
    <row r="10" spans="1:6" ht="59.25"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75">
        <v>43654</v>
      </c>
      <c r="B12" s="169">
        <v>26.52</v>
      </c>
      <c r="C12" s="162" t="s">
        <v>209</v>
      </c>
      <c r="D12" s="162" t="s">
        <v>210</v>
      </c>
      <c r="E12" s="163" t="s">
        <v>176</v>
      </c>
      <c r="F12" s="3"/>
    </row>
    <row r="13" spans="1:6" s="174" customFormat="1" x14ac:dyDescent="0.2">
      <c r="A13" s="175">
        <v>43656</v>
      </c>
      <c r="B13" s="169">
        <v>56.52</v>
      </c>
      <c r="C13" s="162" t="s">
        <v>209</v>
      </c>
      <c r="D13" s="162" t="s">
        <v>210</v>
      </c>
      <c r="E13" s="163" t="s">
        <v>176</v>
      </c>
      <c r="F13" s="170"/>
    </row>
    <row r="14" spans="1:6" s="174" customFormat="1" x14ac:dyDescent="0.2">
      <c r="A14" s="175">
        <v>43658</v>
      </c>
      <c r="B14" s="169">
        <v>51.3</v>
      </c>
      <c r="C14" s="162" t="s">
        <v>209</v>
      </c>
      <c r="D14" s="162" t="s">
        <v>210</v>
      </c>
      <c r="E14" s="163" t="s">
        <v>176</v>
      </c>
      <c r="F14" s="170"/>
    </row>
    <row r="15" spans="1:6" s="174" customFormat="1" x14ac:dyDescent="0.2">
      <c r="A15" s="175">
        <v>43677</v>
      </c>
      <c r="B15" s="169">
        <v>22</v>
      </c>
      <c r="C15" s="162" t="s">
        <v>189</v>
      </c>
      <c r="D15" s="162" t="s">
        <v>190</v>
      </c>
      <c r="E15" s="163" t="s">
        <v>176</v>
      </c>
      <c r="F15" s="170"/>
    </row>
    <row r="16" spans="1:6" s="174" customFormat="1" x14ac:dyDescent="0.2">
      <c r="A16" s="175">
        <v>43708</v>
      </c>
      <c r="B16" s="169">
        <v>24.21</v>
      </c>
      <c r="C16" s="162" t="s">
        <v>189</v>
      </c>
      <c r="D16" s="162" t="s">
        <v>190</v>
      </c>
      <c r="E16" s="163" t="s">
        <v>176</v>
      </c>
      <c r="F16" s="170"/>
    </row>
    <row r="17" spans="1:6" s="174" customFormat="1" x14ac:dyDescent="0.2">
      <c r="A17" s="175">
        <v>43713</v>
      </c>
      <c r="B17" s="169">
        <v>35.22</v>
      </c>
      <c r="C17" s="162" t="s">
        <v>209</v>
      </c>
      <c r="D17" s="162" t="s">
        <v>210</v>
      </c>
      <c r="E17" s="163" t="s">
        <v>176</v>
      </c>
      <c r="F17" s="170"/>
    </row>
    <row r="18" spans="1:6" s="174" customFormat="1" x14ac:dyDescent="0.2">
      <c r="A18" s="175">
        <v>43718</v>
      </c>
      <c r="B18" s="169">
        <v>56.96</v>
      </c>
      <c r="C18" s="162" t="s">
        <v>209</v>
      </c>
      <c r="D18" s="162" t="s">
        <v>210</v>
      </c>
      <c r="E18" s="163" t="s">
        <v>176</v>
      </c>
      <c r="F18" s="170"/>
    </row>
    <row r="19" spans="1:6" s="174" customFormat="1" x14ac:dyDescent="0.2">
      <c r="A19" s="175">
        <v>43725</v>
      </c>
      <c r="B19" s="169">
        <v>10</v>
      </c>
      <c r="C19" s="162" t="s">
        <v>209</v>
      </c>
      <c r="D19" s="162" t="s">
        <v>210</v>
      </c>
      <c r="E19" s="163" t="s">
        <v>176</v>
      </c>
      <c r="F19" s="170"/>
    </row>
    <row r="20" spans="1:6" s="174" customFormat="1" x14ac:dyDescent="0.2">
      <c r="A20" s="175">
        <v>43726</v>
      </c>
      <c r="B20" s="169">
        <v>7.83</v>
      </c>
      <c r="C20" s="162" t="s">
        <v>209</v>
      </c>
      <c r="D20" s="162" t="s">
        <v>210</v>
      </c>
      <c r="E20" s="163" t="s">
        <v>176</v>
      </c>
      <c r="F20" s="170"/>
    </row>
    <row r="21" spans="1:6" s="174" customFormat="1" x14ac:dyDescent="0.2">
      <c r="A21" s="175">
        <v>43734</v>
      </c>
      <c r="B21" s="169">
        <v>8.6999999999999993</v>
      </c>
      <c r="C21" s="162" t="s">
        <v>209</v>
      </c>
      <c r="D21" s="162" t="s">
        <v>210</v>
      </c>
      <c r="E21" s="163" t="s">
        <v>176</v>
      </c>
      <c r="F21" s="170"/>
    </row>
    <row r="22" spans="1:6" s="174" customFormat="1" x14ac:dyDescent="0.2">
      <c r="A22" s="175">
        <v>43736</v>
      </c>
      <c r="B22" s="169">
        <v>31.3</v>
      </c>
      <c r="C22" s="162" t="s">
        <v>206</v>
      </c>
      <c r="D22" s="162" t="s">
        <v>192</v>
      </c>
      <c r="E22" s="163" t="s">
        <v>176</v>
      </c>
      <c r="F22" s="170"/>
    </row>
    <row r="23" spans="1:6" s="174" customFormat="1" x14ac:dyDescent="0.2">
      <c r="A23" s="175">
        <v>43738</v>
      </c>
      <c r="B23" s="169">
        <v>23.83</v>
      </c>
      <c r="C23" s="162" t="s">
        <v>189</v>
      </c>
      <c r="D23" s="162" t="s">
        <v>190</v>
      </c>
      <c r="E23" s="163" t="s">
        <v>176</v>
      </c>
      <c r="F23" s="170"/>
    </row>
    <row r="24" spans="1:6" s="174" customFormat="1" x14ac:dyDescent="0.2">
      <c r="A24" s="175">
        <v>43738</v>
      </c>
      <c r="B24" s="169">
        <v>95.85</v>
      </c>
      <c r="C24" s="162" t="s">
        <v>202</v>
      </c>
      <c r="D24" s="162" t="s">
        <v>196</v>
      </c>
      <c r="E24" s="163" t="s">
        <v>176</v>
      </c>
      <c r="F24" s="170"/>
    </row>
    <row r="25" spans="1:6" s="174" customFormat="1" x14ac:dyDescent="0.2">
      <c r="A25" s="175">
        <v>43756</v>
      </c>
      <c r="B25" s="169">
        <v>23.48</v>
      </c>
      <c r="C25" s="162" t="s">
        <v>209</v>
      </c>
      <c r="D25" s="162" t="s">
        <v>210</v>
      </c>
      <c r="E25" s="163" t="s">
        <v>176</v>
      </c>
      <c r="F25" s="170"/>
    </row>
    <row r="26" spans="1:6" s="174" customFormat="1" x14ac:dyDescent="0.2">
      <c r="A26" s="175">
        <v>43760</v>
      </c>
      <c r="B26" s="169">
        <v>10.7</v>
      </c>
      <c r="C26" s="162" t="s">
        <v>209</v>
      </c>
      <c r="D26" s="162" t="s">
        <v>210</v>
      </c>
      <c r="E26" s="163" t="s">
        <v>176</v>
      </c>
      <c r="F26" s="170"/>
    </row>
    <row r="27" spans="1:6" s="174" customFormat="1" x14ac:dyDescent="0.2">
      <c r="A27" s="175">
        <v>43768</v>
      </c>
      <c r="B27" s="169">
        <v>25.19</v>
      </c>
      <c r="C27" s="162" t="s">
        <v>189</v>
      </c>
      <c r="D27" s="162" t="s">
        <v>190</v>
      </c>
      <c r="E27" s="163" t="s">
        <v>176</v>
      </c>
      <c r="F27" s="170"/>
    </row>
    <row r="28" spans="1:6" s="174" customFormat="1" x14ac:dyDescent="0.2">
      <c r="A28" s="175">
        <v>43774</v>
      </c>
      <c r="B28" s="169">
        <v>7.39</v>
      </c>
      <c r="C28" s="162" t="s">
        <v>209</v>
      </c>
      <c r="D28" s="162" t="s">
        <v>210</v>
      </c>
      <c r="E28" s="163" t="s">
        <v>176</v>
      </c>
      <c r="F28" s="170"/>
    </row>
    <row r="29" spans="1:6" s="174" customFormat="1" x14ac:dyDescent="0.2">
      <c r="A29" s="175">
        <v>43774</v>
      </c>
      <c r="B29" s="169">
        <v>15.22</v>
      </c>
      <c r="C29" s="162" t="s">
        <v>209</v>
      </c>
      <c r="D29" s="162" t="s">
        <v>210</v>
      </c>
      <c r="E29" s="163" t="s">
        <v>176</v>
      </c>
      <c r="F29" s="170"/>
    </row>
    <row r="30" spans="1:6" s="174" customFormat="1" x14ac:dyDescent="0.2">
      <c r="A30" s="175">
        <v>43776</v>
      </c>
      <c r="B30" s="169">
        <v>7.83</v>
      </c>
      <c r="C30" s="162" t="s">
        <v>209</v>
      </c>
      <c r="D30" s="162" t="s">
        <v>210</v>
      </c>
      <c r="E30" s="163" t="s">
        <v>176</v>
      </c>
      <c r="F30" s="170"/>
    </row>
    <row r="31" spans="1:6" s="174" customFormat="1" x14ac:dyDescent="0.2">
      <c r="A31" s="175">
        <v>43777</v>
      </c>
      <c r="B31" s="169">
        <v>29.13</v>
      </c>
      <c r="C31" s="162" t="s">
        <v>209</v>
      </c>
      <c r="D31" s="162" t="s">
        <v>210</v>
      </c>
      <c r="E31" s="163" t="s">
        <v>176</v>
      </c>
      <c r="F31" s="170"/>
    </row>
    <row r="32" spans="1:6" s="174" customFormat="1" x14ac:dyDescent="0.2">
      <c r="A32" s="175">
        <v>43795</v>
      </c>
      <c r="B32" s="169">
        <v>26.09</v>
      </c>
      <c r="C32" s="162" t="s">
        <v>209</v>
      </c>
      <c r="D32" s="162" t="s">
        <v>210</v>
      </c>
      <c r="E32" s="163" t="s">
        <v>176</v>
      </c>
      <c r="F32" s="170"/>
    </row>
    <row r="33" spans="1:6" s="174" customFormat="1" x14ac:dyDescent="0.2">
      <c r="A33" s="175">
        <v>43799</v>
      </c>
      <c r="B33" s="169">
        <v>22.68</v>
      </c>
      <c r="C33" s="162" t="s">
        <v>189</v>
      </c>
      <c r="D33" s="162" t="s">
        <v>190</v>
      </c>
      <c r="E33" s="163" t="s">
        <v>176</v>
      </c>
      <c r="F33" s="170"/>
    </row>
    <row r="34" spans="1:6" s="174" customFormat="1" x14ac:dyDescent="0.2">
      <c r="A34" s="175">
        <v>43811</v>
      </c>
      <c r="B34" s="169">
        <v>17.04</v>
      </c>
      <c r="C34" s="162" t="s">
        <v>209</v>
      </c>
      <c r="D34" s="162" t="s">
        <v>210</v>
      </c>
      <c r="E34" s="163" t="s">
        <v>176</v>
      </c>
      <c r="F34" s="170"/>
    </row>
    <row r="35" spans="1:6" s="174" customFormat="1" x14ac:dyDescent="0.2">
      <c r="A35" s="175">
        <v>43811</v>
      </c>
      <c r="B35" s="169">
        <v>36.78</v>
      </c>
      <c r="C35" s="162" t="s">
        <v>209</v>
      </c>
      <c r="D35" s="162" t="s">
        <v>210</v>
      </c>
      <c r="E35" s="163" t="s">
        <v>176</v>
      </c>
      <c r="F35" s="170"/>
    </row>
    <row r="36" spans="1:6" s="174" customFormat="1" x14ac:dyDescent="0.2">
      <c r="A36" s="175">
        <v>43816</v>
      </c>
      <c r="B36" s="169">
        <v>37.83</v>
      </c>
      <c r="C36" s="162" t="s">
        <v>209</v>
      </c>
      <c r="D36" s="162" t="s">
        <v>210</v>
      </c>
      <c r="E36" s="163" t="s">
        <v>176</v>
      </c>
      <c r="F36" s="170"/>
    </row>
    <row r="37" spans="1:6" s="174" customFormat="1" x14ac:dyDescent="0.2">
      <c r="A37" s="175">
        <v>43818</v>
      </c>
      <c r="B37" s="169">
        <v>37.83</v>
      </c>
      <c r="C37" s="162" t="s">
        <v>209</v>
      </c>
      <c r="D37" s="162" t="s">
        <v>210</v>
      </c>
      <c r="E37" s="163" t="s">
        <v>176</v>
      </c>
      <c r="F37" s="170"/>
    </row>
    <row r="38" spans="1:6" s="174" customFormat="1" x14ac:dyDescent="0.2">
      <c r="A38" s="175">
        <v>43830</v>
      </c>
      <c r="B38" s="169">
        <v>22.85</v>
      </c>
      <c r="C38" s="162" t="s">
        <v>189</v>
      </c>
      <c r="D38" s="162" t="s">
        <v>190</v>
      </c>
      <c r="E38" s="163" t="s">
        <v>176</v>
      </c>
      <c r="F38" s="170"/>
    </row>
    <row r="39" spans="1:6" s="174" customFormat="1" x14ac:dyDescent="0.2">
      <c r="A39" s="175">
        <v>43861</v>
      </c>
      <c r="B39" s="169">
        <v>22.17</v>
      </c>
      <c r="C39" s="162" t="s">
        <v>189</v>
      </c>
      <c r="D39" s="162" t="s">
        <v>190</v>
      </c>
      <c r="E39" s="163" t="s">
        <v>176</v>
      </c>
      <c r="F39" s="170"/>
    </row>
    <row r="40" spans="1:6" s="174" customFormat="1" x14ac:dyDescent="0.2">
      <c r="A40" s="175">
        <v>43865</v>
      </c>
      <c r="B40" s="169">
        <v>39.57</v>
      </c>
      <c r="C40" s="162" t="s">
        <v>209</v>
      </c>
      <c r="D40" s="162" t="s">
        <v>210</v>
      </c>
      <c r="E40" s="163" t="s">
        <v>176</v>
      </c>
      <c r="F40" s="170"/>
    </row>
    <row r="41" spans="1:6" s="174" customFormat="1" x14ac:dyDescent="0.2">
      <c r="A41" s="175">
        <v>43872</v>
      </c>
      <c r="B41" s="169">
        <v>13.04</v>
      </c>
      <c r="C41" s="162" t="s">
        <v>209</v>
      </c>
      <c r="D41" s="162" t="s">
        <v>210</v>
      </c>
      <c r="E41" s="163" t="s">
        <v>176</v>
      </c>
      <c r="F41" s="170"/>
    </row>
    <row r="42" spans="1:6" s="174" customFormat="1" x14ac:dyDescent="0.2">
      <c r="A42" s="175">
        <v>43880</v>
      </c>
      <c r="B42" s="169">
        <v>55.65</v>
      </c>
      <c r="C42" s="162" t="s">
        <v>209</v>
      </c>
      <c r="D42" s="162" t="s">
        <v>210</v>
      </c>
      <c r="E42" s="163" t="s">
        <v>176</v>
      </c>
      <c r="F42" s="170"/>
    </row>
    <row r="43" spans="1:6" s="174" customFormat="1" x14ac:dyDescent="0.2">
      <c r="A43" s="175">
        <v>43880</v>
      </c>
      <c r="B43" s="169">
        <v>13.48</v>
      </c>
      <c r="C43" s="162" t="s">
        <v>209</v>
      </c>
      <c r="D43" s="162" t="s">
        <v>210</v>
      </c>
      <c r="E43" s="163" t="s">
        <v>176</v>
      </c>
      <c r="F43" s="170"/>
    </row>
    <row r="44" spans="1:6" s="174" customFormat="1" x14ac:dyDescent="0.2">
      <c r="A44" s="175">
        <v>43881</v>
      </c>
      <c r="B44" s="169">
        <v>12.17</v>
      </c>
      <c r="C44" s="162" t="s">
        <v>209</v>
      </c>
      <c r="D44" s="162" t="s">
        <v>210</v>
      </c>
      <c r="E44" s="163" t="s">
        <v>176</v>
      </c>
      <c r="F44" s="170"/>
    </row>
    <row r="45" spans="1:6" s="174" customFormat="1" x14ac:dyDescent="0.2">
      <c r="A45" s="175">
        <v>43874</v>
      </c>
      <c r="B45" s="169">
        <v>165.21</v>
      </c>
      <c r="C45" s="162" t="s">
        <v>197</v>
      </c>
      <c r="D45" s="162" t="s">
        <v>196</v>
      </c>
      <c r="E45" s="163" t="s">
        <v>176</v>
      </c>
      <c r="F45" s="170"/>
    </row>
    <row r="46" spans="1:6" s="174" customFormat="1" x14ac:dyDescent="0.2">
      <c r="A46" s="175">
        <v>43890</v>
      </c>
      <c r="B46" s="169">
        <v>39.130000000000003</v>
      </c>
      <c r="C46" s="162" t="s">
        <v>191</v>
      </c>
      <c r="D46" s="162" t="s">
        <v>192</v>
      </c>
      <c r="E46" s="163" t="s">
        <v>176</v>
      </c>
      <c r="F46" s="170"/>
    </row>
    <row r="47" spans="1:6" s="174" customFormat="1" x14ac:dyDescent="0.2">
      <c r="A47" s="175">
        <v>43895</v>
      </c>
      <c r="B47" s="169">
        <v>29.13</v>
      </c>
      <c r="C47" s="162" t="s">
        <v>209</v>
      </c>
      <c r="D47" s="162" t="s">
        <v>210</v>
      </c>
      <c r="E47" s="163" t="s">
        <v>176</v>
      </c>
      <c r="F47" s="170"/>
    </row>
    <row r="48" spans="1:6" s="174" customFormat="1" x14ac:dyDescent="0.2">
      <c r="A48" s="175">
        <v>43895</v>
      </c>
      <c r="B48" s="169">
        <v>24.42</v>
      </c>
      <c r="C48" s="162" t="s">
        <v>209</v>
      </c>
      <c r="D48" s="162" t="s">
        <v>210</v>
      </c>
      <c r="E48" s="163" t="s">
        <v>176</v>
      </c>
      <c r="F48" s="170"/>
    </row>
    <row r="49" spans="1:6" s="174" customFormat="1" x14ac:dyDescent="0.2">
      <c r="A49" s="175">
        <v>43896</v>
      </c>
      <c r="B49" s="169">
        <v>72.17</v>
      </c>
      <c r="C49" s="162" t="s">
        <v>209</v>
      </c>
      <c r="D49" s="162" t="s">
        <v>210</v>
      </c>
      <c r="E49" s="163" t="s">
        <v>176</v>
      </c>
      <c r="F49" s="170"/>
    </row>
    <row r="50" spans="1:6" s="174" customFormat="1" x14ac:dyDescent="0.2">
      <c r="A50" s="175">
        <v>43901</v>
      </c>
      <c r="B50" s="169">
        <v>8.26</v>
      </c>
      <c r="C50" s="162" t="s">
        <v>209</v>
      </c>
      <c r="D50" s="162" t="s">
        <v>210</v>
      </c>
      <c r="E50" s="163" t="s">
        <v>176</v>
      </c>
      <c r="F50" s="170"/>
    </row>
    <row r="51" spans="1:6" s="174" customFormat="1" x14ac:dyDescent="0.2">
      <c r="A51" s="175">
        <v>43913</v>
      </c>
      <c r="B51" s="169">
        <v>156.47999999999999</v>
      </c>
      <c r="C51" s="162" t="s">
        <v>199</v>
      </c>
      <c r="D51" s="162" t="s">
        <v>196</v>
      </c>
      <c r="E51" s="163" t="s">
        <v>176</v>
      </c>
      <c r="F51" s="170"/>
    </row>
    <row r="52" spans="1:6" s="174" customFormat="1" x14ac:dyDescent="0.2">
      <c r="A52" s="175">
        <v>43913</v>
      </c>
      <c r="B52" s="169">
        <v>521.65</v>
      </c>
      <c r="C52" s="162" t="s">
        <v>198</v>
      </c>
      <c r="D52" s="162" t="s">
        <v>196</v>
      </c>
      <c r="E52" s="163" t="s">
        <v>176</v>
      </c>
      <c r="F52" s="170"/>
    </row>
    <row r="53" spans="1:6" s="174" customFormat="1" x14ac:dyDescent="0.2">
      <c r="A53" s="175">
        <v>43921</v>
      </c>
      <c r="B53" s="169">
        <v>22.88</v>
      </c>
      <c r="C53" s="162" t="s">
        <v>189</v>
      </c>
      <c r="D53" s="162" t="s">
        <v>190</v>
      </c>
      <c r="E53" s="163" t="s">
        <v>176</v>
      </c>
      <c r="F53" s="170"/>
    </row>
    <row r="54" spans="1:6" s="174" customFormat="1" x14ac:dyDescent="0.2">
      <c r="A54" s="175">
        <v>43924</v>
      </c>
      <c r="B54" s="169">
        <v>226.08</v>
      </c>
      <c r="C54" s="162" t="s">
        <v>200</v>
      </c>
      <c r="D54" s="162" t="s">
        <v>196</v>
      </c>
      <c r="E54" s="163" t="s">
        <v>176</v>
      </c>
      <c r="F54" s="170"/>
    </row>
    <row r="55" spans="1:6" s="174" customFormat="1" x14ac:dyDescent="0.2">
      <c r="A55" s="175">
        <v>43924</v>
      </c>
      <c r="B55" s="169">
        <v>465.22</v>
      </c>
      <c r="C55" s="162" t="s">
        <v>201</v>
      </c>
      <c r="D55" s="162" t="s">
        <v>196</v>
      </c>
      <c r="E55" s="163" t="s">
        <v>176</v>
      </c>
      <c r="F55" s="170"/>
    </row>
    <row r="56" spans="1:6" s="174" customFormat="1" x14ac:dyDescent="0.2">
      <c r="A56" s="175">
        <v>43951</v>
      </c>
      <c r="B56" s="169">
        <v>22.88</v>
      </c>
      <c r="C56" s="162" t="s">
        <v>189</v>
      </c>
      <c r="D56" s="162" t="s">
        <v>190</v>
      </c>
      <c r="E56" s="163" t="s">
        <v>176</v>
      </c>
      <c r="F56" s="170"/>
    </row>
    <row r="57" spans="1:6" s="174" customFormat="1" x14ac:dyDescent="0.2">
      <c r="A57" s="175">
        <v>43981</v>
      </c>
      <c r="B57" s="169">
        <v>23.36</v>
      </c>
      <c r="C57" s="162" t="s">
        <v>189</v>
      </c>
      <c r="D57" s="162" t="s">
        <v>190</v>
      </c>
      <c r="E57" s="163" t="s">
        <v>176</v>
      </c>
      <c r="F57" s="170"/>
    </row>
    <row r="58" spans="1:6" s="174" customFormat="1" x14ac:dyDescent="0.2">
      <c r="A58" s="175">
        <v>43952</v>
      </c>
      <c r="B58" s="169">
        <v>23.83</v>
      </c>
      <c r="C58" s="162" t="s">
        <v>189</v>
      </c>
      <c r="D58" s="162" t="s">
        <v>190</v>
      </c>
      <c r="E58" s="163" t="s">
        <v>176</v>
      </c>
      <c r="F58" s="170"/>
    </row>
    <row r="59" spans="1:6" s="174" customFormat="1" x14ac:dyDescent="0.2">
      <c r="A59" s="175">
        <v>43982</v>
      </c>
      <c r="B59" s="169">
        <v>13.04</v>
      </c>
      <c r="C59" s="162" t="s">
        <v>193</v>
      </c>
      <c r="D59" s="162" t="s">
        <v>192</v>
      </c>
      <c r="E59" s="163" t="s">
        <v>176</v>
      </c>
      <c r="F59" s="170"/>
    </row>
    <row r="60" spans="1:6" s="174" customFormat="1" x14ac:dyDescent="0.2">
      <c r="A60" s="175">
        <v>43992</v>
      </c>
      <c r="B60" s="169">
        <v>32.608695652173914</v>
      </c>
      <c r="C60" s="162" t="s">
        <v>209</v>
      </c>
      <c r="D60" s="162" t="s">
        <v>210</v>
      </c>
      <c r="E60" s="163" t="s">
        <v>176</v>
      </c>
      <c r="F60" s="170"/>
    </row>
    <row r="61" spans="1:6" s="174" customFormat="1" x14ac:dyDescent="0.2">
      <c r="A61" s="175">
        <v>44000</v>
      </c>
      <c r="B61" s="169">
        <v>48.260869565217391</v>
      </c>
      <c r="C61" s="162" t="s">
        <v>209</v>
      </c>
      <c r="D61" s="162" t="s">
        <v>210</v>
      </c>
      <c r="E61" s="163" t="s">
        <v>176</v>
      </c>
      <c r="F61" s="170"/>
    </row>
    <row r="62" spans="1:6" s="174" customFormat="1" x14ac:dyDescent="0.2">
      <c r="A62" s="175">
        <v>44009</v>
      </c>
      <c r="B62" s="169">
        <v>30.434782608695652</v>
      </c>
      <c r="C62" s="162" t="s">
        <v>209</v>
      </c>
      <c r="D62" s="162" t="s">
        <v>210</v>
      </c>
      <c r="E62" s="163" t="s">
        <v>176</v>
      </c>
      <c r="F62" s="170"/>
    </row>
    <row r="63" spans="1:6" s="174" customFormat="1" x14ac:dyDescent="0.2">
      <c r="A63" s="175">
        <v>44012</v>
      </c>
      <c r="B63" s="169">
        <v>22.34</v>
      </c>
      <c r="C63" s="162" t="s">
        <v>189</v>
      </c>
      <c r="D63" s="162" t="s">
        <v>190</v>
      </c>
      <c r="E63" s="163" t="s">
        <v>176</v>
      </c>
      <c r="F63" s="170"/>
    </row>
    <row r="64" spans="1:6" s="174" customFormat="1" x14ac:dyDescent="0.2">
      <c r="A64" s="157"/>
      <c r="B64" s="158"/>
      <c r="C64" s="162"/>
      <c r="D64" s="162"/>
      <c r="E64" s="163"/>
      <c r="F64" s="170"/>
    </row>
    <row r="65" spans="1:6" s="87" customFormat="1" x14ac:dyDescent="0.2">
      <c r="A65" s="161"/>
      <c r="B65" s="158"/>
      <c r="C65" s="162"/>
      <c r="D65" s="162"/>
      <c r="E65" s="163"/>
      <c r="F65" s="3"/>
    </row>
    <row r="66" spans="1:6" s="87" customFormat="1" hidden="1" x14ac:dyDescent="0.2">
      <c r="A66" s="137"/>
      <c r="B66" s="134"/>
      <c r="C66" s="138"/>
      <c r="D66" s="138"/>
      <c r="E66" s="139"/>
      <c r="F66" s="3"/>
    </row>
    <row r="67" spans="1:6" ht="34.5" customHeight="1" x14ac:dyDescent="0.2">
      <c r="A67" s="88" t="s">
        <v>151</v>
      </c>
      <c r="B67" s="97">
        <f>SUM(B11:B66)</f>
        <v>2873.744347826088</v>
      </c>
      <c r="C67" s="106" t="str">
        <f>IF(SUBTOTAL(3,B11:B66)=SUBTOTAL(103,B11:B66),'Summary and sign-off'!$A$48,'Summary and sign-off'!$A$49)</f>
        <v>Check - there are no hidden rows with data</v>
      </c>
      <c r="D67" s="183" t="str">
        <f>IF('Summary and sign-off'!F59='Summary and sign-off'!F54,'Summary and sign-off'!A51,'Summary and sign-off'!A50)</f>
        <v>Check - each entry provides sufficient information</v>
      </c>
      <c r="E67" s="183"/>
      <c r="F67" s="37"/>
    </row>
    <row r="68" spans="1:6" ht="14.1" customHeight="1" x14ac:dyDescent="0.2">
      <c r="A68" s="38"/>
      <c r="B68" s="27"/>
      <c r="C68" s="20"/>
      <c r="D68" s="20"/>
      <c r="E68" s="20"/>
      <c r="F68" s="24"/>
    </row>
    <row r="69" spans="1:6" x14ac:dyDescent="0.2">
      <c r="A69" s="21" t="s">
        <v>152</v>
      </c>
      <c r="B69" s="20"/>
      <c r="C69" s="20"/>
      <c r="D69" s="20"/>
      <c r="E69" s="20"/>
      <c r="F69" s="24"/>
    </row>
    <row r="70" spans="1:6" ht="12.6" customHeight="1" x14ac:dyDescent="0.2">
      <c r="A70" s="23" t="s">
        <v>131</v>
      </c>
      <c r="B70" s="20"/>
      <c r="C70" s="20"/>
      <c r="D70" s="20"/>
      <c r="E70" s="20"/>
      <c r="F70" s="24"/>
    </row>
    <row r="71" spans="1:6" x14ac:dyDescent="0.2">
      <c r="A71" s="23" t="s">
        <v>79</v>
      </c>
      <c r="B71" s="25"/>
      <c r="C71" s="26"/>
      <c r="D71" s="26"/>
      <c r="E71" s="26"/>
      <c r="F71" s="27"/>
    </row>
    <row r="72" spans="1:6" x14ac:dyDescent="0.2">
      <c r="A72" s="31" t="s">
        <v>145</v>
      </c>
      <c r="B72" s="32"/>
      <c r="C72" s="27"/>
      <c r="D72" s="27"/>
      <c r="E72" s="27"/>
      <c r="F72" s="27"/>
    </row>
    <row r="73" spans="1:6" ht="12.75" customHeight="1" x14ac:dyDescent="0.2">
      <c r="A73" s="31" t="s">
        <v>146</v>
      </c>
      <c r="B73" s="39"/>
      <c r="C73" s="33"/>
      <c r="D73" s="33"/>
      <c r="E73" s="33"/>
      <c r="F73" s="33"/>
    </row>
    <row r="74" spans="1:6" x14ac:dyDescent="0.2">
      <c r="A74" s="38"/>
      <c r="B74" s="40"/>
      <c r="C74" s="20"/>
      <c r="D74" s="20"/>
      <c r="E74" s="20"/>
      <c r="F74" s="38"/>
    </row>
    <row r="75" spans="1:6" hidden="1" x14ac:dyDescent="0.2">
      <c r="A75" s="20"/>
      <c r="B75" s="20"/>
      <c r="C75" s="20"/>
      <c r="D75" s="20"/>
      <c r="E75" s="38"/>
    </row>
    <row r="76" spans="1:6" ht="12.75" hidden="1" customHeight="1" x14ac:dyDescent="0.2"/>
    <row r="77" spans="1:6" hidden="1" x14ac:dyDescent="0.2">
      <c r="A77" s="41"/>
      <c r="B77" s="41"/>
      <c r="C77" s="41"/>
      <c r="D77" s="41"/>
      <c r="E77" s="41"/>
      <c r="F77" s="24"/>
    </row>
    <row r="78" spans="1:6" hidden="1" x14ac:dyDescent="0.2">
      <c r="A78" s="41"/>
      <c r="B78" s="41"/>
      <c r="C78" s="41"/>
      <c r="D78" s="41"/>
      <c r="E78" s="41"/>
      <c r="F78" s="24"/>
    </row>
    <row r="79" spans="1:6" hidden="1" x14ac:dyDescent="0.2">
      <c r="A79" s="41"/>
      <c r="B79" s="41"/>
      <c r="C79" s="41"/>
      <c r="D79" s="41"/>
      <c r="E79" s="41"/>
      <c r="F79" s="24"/>
    </row>
    <row r="80" spans="1:6" hidden="1" x14ac:dyDescent="0.2">
      <c r="A80" s="41"/>
      <c r="B80" s="41"/>
      <c r="C80" s="41"/>
      <c r="D80" s="41"/>
      <c r="E80" s="41"/>
      <c r="F80" s="24"/>
    </row>
    <row r="81" spans="1:6" hidden="1" x14ac:dyDescent="0.2">
      <c r="A81" s="41"/>
      <c r="B81" s="41"/>
      <c r="C81" s="41"/>
      <c r="D81" s="41"/>
      <c r="E81" s="41"/>
      <c r="F81" s="24"/>
    </row>
    <row r="82" spans="1:6" hidden="1" x14ac:dyDescent="0.2"/>
    <row r="83" spans="1:6" hidden="1" x14ac:dyDescent="0.2"/>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hidden="1"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sheetData>
  <sheetProtection formatCells="0" insertRows="0" deleteRows="0"/>
  <mergeCells count="10">
    <mergeCell ref="D67:E6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6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81"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B11:B66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2" zoomScaleNormal="100" workbookViewId="0">
      <selection activeCell="G21" sqref="G21"/>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9" t="s">
        <v>153</v>
      </c>
      <c r="B1" s="179"/>
      <c r="C1" s="179"/>
      <c r="D1" s="179"/>
      <c r="E1" s="179"/>
      <c r="F1" s="179"/>
    </row>
    <row r="2" spans="1:6" ht="21" customHeight="1" x14ac:dyDescent="0.2">
      <c r="A2" s="4" t="s">
        <v>52</v>
      </c>
      <c r="B2" s="182" t="str">
        <f>'Summary and sign-off'!B2:F2</f>
        <v>Te Taura Whiri i te Reo Māori</v>
      </c>
      <c r="C2" s="182"/>
      <c r="D2" s="182"/>
      <c r="E2" s="182"/>
      <c r="F2" s="182"/>
    </row>
    <row r="3" spans="1:6" ht="21" customHeight="1" x14ac:dyDescent="0.2">
      <c r="A3" s="4" t="s">
        <v>110</v>
      </c>
      <c r="B3" s="182" t="str">
        <f>'Summary and sign-off'!B3:F3</f>
        <v>Ngahiwi Apanui</v>
      </c>
      <c r="C3" s="182"/>
      <c r="D3" s="182"/>
      <c r="E3" s="182"/>
      <c r="F3" s="182"/>
    </row>
    <row r="4" spans="1:6" ht="21" customHeight="1" x14ac:dyDescent="0.2">
      <c r="A4" s="4" t="s">
        <v>111</v>
      </c>
      <c r="B4" s="182">
        <f>'Summary and sign-off'!B4:F4</f>
        <v>43647</v>
      </c>
      <c r="C4" s="182"/>
      <c r="D4" s="182"/>
      <c r="E4" s="182"/>
      <c r="F4" s="182"/>
    </row>
    <row r="5" spans="1:6" ht="21" customHeight="1" x14ac:dyDescent="0.2">
      <c r="A5" s="4" t="s">
        <v>112</v>
      </c>
      <c r="B5" s="182">
        <f>'Summary and sign-off'!B5:F5</f>
        <v>44012</v>
      </c>
      <c r="C5" s="182"/>
      <c r="D5" s="182"/>
      <c r="E5" s="182"/>
      <c r="F5" s="182"/>
    </row>
    <row r="6" spans="1:6" ht="21" customHeight="1" x14ac:dyDescent="0.2">
      <c r="A6" s="4" t="s">
        <v>154</v>
      </c>
      <c r="B6" s="177"/>
      <c r="C6" s="177"/>
      <c r="D6" s="177"/>
      <c r="E6" s="177"/>
      <c r="F6" s="177"/>
    </row>
    <row r="7" spans="1:6" ht="21" customHeight="1" x14ac:dyDescent="0.2">
      <c r="A7" s="4" t="s">
        <v>56</v>
      </c>
      <c r="B7" s="177" t="s">
        <v>83</v>
      </c>
      <c r="C7" s="177"/>
      <c r="D7" s="177"/>
      <c r="E7" s="177"/>
      <c r="F7" s="177"/>
    </row>
    <row r="8" spans="1:6" ht="36" customHeight="1" x14ac:dyDescent="0.2">
      <c r="A8" s="187" t="s">
        <v>155</v>
      </c>
      <c r="B8" s="187"/>
      <c r="C8" s="187"/>
      <c r="D8" s="187"/>
      <c r="E8" s="187"/>
      <c r="F8" s="187"/>
    </row>
    <row r="9" spans="1:6" ht="36" customHeight="1" x14ac:dyDescent="0.2">
      <c r="A9" s="195" t="s">
        <v>156</v>
      </c>
      <c r="B9" s="196"/>
      <c r="C9" s="196"/>
      <c r="D9" s="196"/>
      <c r="E9" s="196"/>
      <c r="F9" s="196"/>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207</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hidden="1" x14ac:dyDescent="0.2">
      <c r="A16" s="133"/>
      <c r="B16" s="138"/>
      <c r="C16" s="140"/>
      <c r="D16" s="138"/>
      <c r="E16" s="141"/>
      <c r="F16" s="139"/>
    </row>
    <row r="17" spans="1:7" ht="34.5" customHeight="1" x14ac:dyDescent="0.2">
      <c r="A17" s="152" t="s">
        <v>162</v>
      </c>
      <c r="B17" s="153" t="s">
        <v>163</v>
      </c>
      <c r="C17" s="154">
        <f>C18+C19</f>
        <v>0</v>
      </c>
      <c r="D17" s="155" t="str">
        <f>IF(SUBTOTAL(3,C11:C16)=SUBTOTAL(103,C11:C16),'Summary and sign-off'!$A$48,'Summary and sign-off'!$A$49)</f>
        <v>Check - there are no hidden rows with data</v>
      </c>
      <c r="E17" s="183" t="str">
        <f>IF('Summary and sign-off'!F60='Summary and sign-off'!F54,'Summary and sign-off'!A52,'Summary and sign-off'!A50)</f>
        <v>Not all lines have an entry for "Description", "Was the gift accepted?" and "Estimated value in NZ$"</v>
      </c>
      <c r="F17" s="183"/>
      <c r="G17" s="87"/>
    </row>
    <row r="18" spans="1:7" ht="25.5" customHeight="1" x14ac:dyDescent="0.25">
      <c r="A18" s="89"/>
      <c r="B18" s="90" t="s">
        <v>96</v>
      </c>
      <c r="C18" s="91">
        <f>COUNTIF(C11:C16,'Summary and sign-off'!A45)</f>
        <v>0</v>
      </c>
      <c r="D18" s="17"/>
      <c r="E18" s="18"/>
      <c r="F18" s="19"/>
    </row>
    <row r="19" spans="1:7" ht="25.5" customHeight="1" x14ac:dyDescent="0.25">
      <c r="A19" s="89"/>
      <c r="B19" s="90" t="s">
        <v>97</v>
      </c>
      <c r="C19" s="91">
        <f>COUNTIF(C11:C16,'Summary and sign-off'!A46)</f>
        <v>0</v>
      </c>
      <c r="D19" s="17"/>
      <c r="E19" s="18"/>
      <c r="F19" s="19"/>
    </row>
    <row r="20" spans="1:7" x14ac:dyDescent="0.2">
      <c r="A20" s="20"/>
      <c r="B20" s="21"/>
      <c r="C20" s="20"/>
      <c r="D20" s="22"/>
      <c r="E20" s="22"/>
      <c r="F20" s="20"/>
    </row>
    <row r="21" spans="1:7" x14ac:dyDescent="0.2">
      <c r="A21" s="21" t="s">
        <v>152</v>
      </c>
      <c r="B21" s="21"/>
      <c r="C21" s="21"/>
      <c r="D21" s="21"/>
      <c r="E21" s="21"/>
      <c r="F21" s="21"/>
    </row>
    <row r="22" spans="1:7" ht="12.6" customHeight="1" x14ac:dyDescent="0.2">
      <c r="A22" s="23" t="s">
        <v>131</v>
      </c>
      <c r="B22" s="20"/>
      <c r="C22" s="20"/>
      <c r="D22" s="20"/>
      <c r="E22" s="20"/>
      <c r="F22" s="24"/>
    </row>
    <row r="23" spans="1:7" x14ac:dyDescent="0.2">
      <c r="A23" s="23" t="s">
        <v>79</v>
      </c>
      <c r="B23" s="25"/>
      <c r="C23" s="26"/>
      <c r="D23" s="26"/>
      <c r="E23" s="26"/>
      <c r="F23" s="27"/>
    </row>
    <row r="24" spans="1:7" x14ac:dyDescent="0.2">
      <c r="A24" s="23" t="s">
        <v>164</v>
      </c>
      <c r="B24" s="28"/>
      <c r="C24" s="28"/>
      <c r="D24" s="28"/>
      <c r="E24" s="28"/>
      <c r="F24" s="28"/>
    </row>
    <row r="25" spans="1:7" ht="12.75" customHeight="1" x14ac:dyDescent="0.2">
      <c r="A25" s="23" t="s">
        <v>165</v>
      </c>
      <c r="B25" s="20"/>
      <c r="C25" s="20"/>
      <c r="D25" s="20"/>
      <c r="E25" s="20"/>
      <c r="F25" s="20"/>
    </row>
    <row r="26" spans="1:7" ht="12.95" customHeight="1" x14ac:dyDescent="0.2">
      <c r="A26" s="29" t="s">
        <v>166</v>
      </c>
      <c r="B26" s="30"/>
      <c r="C26" s="30"/>
      <c r="D26" s="30"/>
      <c r="E26" s="30"/>
      <c r="F26" s="30"/>
    </row>
    <row r="27" spans="1:7" x14ac:dyDescent="0.2">
      <c r="A27" s="31" t="s">
        <v>167</v>
      </c>
      <c r="B27" s="32"/>
      <c r="C27" s="27"/>
      <c r="D27" s="27"/>
      <c r="E27" s="27"/>
      <c r="F27" s="27"/>
    </row>
    <row r="28" spans="1:7" ht="12.75" customHeight="1" x14ac:dyDescent="0.2">
      <c r="A28" s="31" t="s">
        <v>146</v>
      </c>
      <c r="B28" s="23"/>
      <c r="C28" s="33"/>
      <c r="D28" s="33"/>
      <c r="E28" s="33"/>
      <c r="F28" s="33"/>
    </row>
    <row r="29" spans="1:7" ht="12.75" customHeight="1" x14ac:dyDescent="0.2">
      <c r="A29" s="23"/>
      <c r="B29" s="23"/>
      <c r="C29" s="33"/>
      <c r="D29" s="33"/>
      <c r="E29" s="33"/>
      <c r="F29" s="33"/>
    </row>
    <row r="30" spans="1:7" ht="12.75" hidden="1" customHeight="1" x14ac:dyDescent="0.2">
      <c r="A30" s="23"/>
      <c r="B30" s="23"/>
      <c r="C30" s="33"/>
      <c r="D30" s="33"/>
      <c r="E30" s="33"/>
      <c r="F30" s="33"/>
    </row>
    <row r="31" spans="1:7" hidden="1" x14ac:dyDescent="0.2"/>
    <row r="32" spans="1:7" hidden="1" x14ac:dyDescent="0.2"/>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c r="A37" s="21"/>
      <c r="B37" s="21"/>
      <c r="C37" s="21"/>
      <c r="D37" s="21"/>
      <c r="E37" s="21"/>
      <c r="F37" s="21"/>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C11:C16</xm:sqref>
        </x14:dataValidation>
        <x14:dataValidation type="list" errorStyle="information" operator="greaterThan" allowBlank="1" showInputMessage="1" prompt="Provide specific $ value if possible" xr:uid="{00000000-0002-0000-0500-000003000000}">
          <x14:formula1>
            <xm:f>'Summary and sign-off'!$A$39:$A$44</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schemas.microsoft.com/office/infopath/2007/PartnerControls"/>
    <ds:schemaRef ds:uri="http://purl.org/dc/terms/"/>
    <ds:schemaRef ds:uri="http://schemas.microsoft.com/office/2006/documentManagement/types"/>
    <ds:schemaRef ds:uri="12165527-d881-4234-97f9-ee139a3f0c31"/>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Sharon Amaru</cp:lastModifiedBy>
  <cp:revision/>
  <dcterms:created xsi:type="dcterms:W3CDTF">2010-10-17T20:59:02Z</dcterms:created>
  <dcterms:modified xsi:type="dcterms:W3CDTF">2020-07-30T00:29:58Z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